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style1.xml" ContentType="application/vnd.ms-office.chartstyle+xml"/>
  <Override PartName="/xl/charts/colors1.xml" ContentType="application/vnd.ms-office.chartcolorstyle+xml"/>
  <Override PartName="/xl/charts/chart8.xml" ContentType="application/vnd.openxmlformats-officedocument.drawingml.chart+xml"/>
  <Override PartName="/xl/charts/style2.xml" ContentType="application/vnd.ms-office.chartstyle+xml"/>
  <Override PartName="/xl/charts/colors2.xml" ContentType="application/vnd.ms-office.chartcolorstyle+xml"/>
  <Override PartName="/xl/charts/chart9.xml" ContentType="application/vnd.openxmlformats-officedocument.drawingml.chart+xml"/>
  <Override PartName="/xl/charts/style3.xml" ContentType="application/vnd.ms-office.chartstyle+xml"/>
  <Override PartName="/xl/charts/colors3.xml" ContentType="application/vnd.ms-office.chartcolorstyle+xml"/>
  <Override PartName="/xl/charts/chart10.xml" ContentType="application/vnd.openxmlformats-officedocument.drawingml.chart+xml"/>
  <Override PartName="/xl/charts/style4.xml" ContentType="application/vnd.ms-office.chartstyle+xml"/>
  <Override PartName="/xl/charts/colors4.xml" ContentType="application/vnd.ms-office.chartcolorstyle+xml"/>
  <Override PartName="/xl/charts/chart11.xml" ContentType="application/vnd.openxmlformats-officedocument.drawingml.chart+xml"/>
  <Override PartName="/xl/charts/style5.xml" ContentType="application/vnd.ms-office.chartstyle+xml"/>
  <Override PartName="/xl/charts/colors5.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d:\Users\Amela.Vrace\Desktop\BILANS 2025\"/>
    </mc:Choice>
  </mc:AlternateContent>
  <bookViews>
    <workbookView xWindow="0" yWindow="0" windowWidth="24000" windowHeight="9630" activeTab="2"/>
  </bookViews>
  <sheets>
    <sheet name="Uvod-tekstualni dio" sheetId="8" r:id="rId1"/>
    <sheet name="Zbirno" sheetId="6" r:id="rId2"/>
    <sheet name="Pojedinacno energenti" sheetId="9" r:id="rId3"/>
  </sheets>
  <definedNames>
    <definedName name="_xlnm.Print_Area" localSheetId="1">Zbirno!$A$1:$U$200</definedName>
  </definedNames>
  <calcPr calcId="162913"/>
</workbook>
</file>

<file path=xl/calcChain.xml><?xml version="1.0" encoding="utf-8"?>
<calcChain xmlns="http://schemas.openxmlformats.org/spreadsheetml/2006/main">
  <c r="C144" i="9" l="1"/>
  <c r="O176" i="9" l="1"/>
  <c r="D100" i="6" l="1"/>
  <c r="C45" i="9" l="1"/>
  <c r="E100" i="6" l="1"/>
  <c r="O190" i="9" l="1"/>
  <c r="O179" i="9"/>
  <c r="N179" i="9"/>
  <c r="M179" i="9"/>
  <c r="O167" i="9" l="1"/>
  <c r="Q93" i="6" l="1"/>
  <c r="Q92" i="6"/>
  <c r="Q91" i="6"/>
  <c r="F100" i="6" l="1"/>
  <c r="B197" i="9" l="1"/>
  <c r="O174" i="9" l="1"/>
  <c r="O175" i="9"/>
  <c r="O169" i="9"/>
  <c r="O168" i="9"/>
  <c r="O164" i="9"/>
  <c r="O163" i="9"/>
  <c r="O165" i="9" l="1"/>
  <c r="L179" i="9" l="1"/>
  <c r="K179" i="9"/>
  <c r="J179" i="9"/>
  <c r="I179" i="9"/>
  <c r="H179" i="9"/>
  <c r="G179" i="9"/>
  <c r="F179" i="9"/>
  <c r="E179" i="9"/>
  <c r="D179" i="9"/>
  <c r="C179" i="9" l="1"/>
  <c r="B179" i="9"/>
  <c r="B198" i="9" s="1"/>
  <c r="Q95" i="6"/>
  <c r="D24" i="6"/>
  <c r="R21" i="6"/>
  <c r="P21" i="6"/>
  <c r="O21" i="6"/>
  <c r="N21" i="6"/>
  <c r="M21" i="6"/>
  <c r="L21" i="6"/>
  <c r="K21" i="6"/>
  <c r="J21" i="6"/>
  <c r="I21" i="6"/>
  <c r="H21" i="6"/>
  <c r="G21" i="6"/>
  <c r="F21" i="6"/>
  <c r="E21" i="6"/>
  <c r="Q19" i="6"/>
  <c r="Q13" i="6"/>
  <c r="Q21" i="6" l="1"/>
  <c r="C90" i="9"/>
  <c r="C81" i="9"/>
  <c r="C86" i="9"/>
  <c r="D86" i="9"/>
  <c r="D85" i="9"/>
  <c r="D81" i="9"/>
  <c r="C121" i="9"/>
  <c r="C122" i="9"/>
  <c r="C120" i="9"/>
  <c r="C114" i="9"/>
  <c r="C111" i="9"/>
  <c r="C108" i="9"/>
  <c r="C85" i="9"/>
  <c r="S49" i="9"/>
  <c r="R49" i="9"/>
  <c r="S48" i="9"/>
  <c r="R48" i="9"/>
  <c r="S47" i="9"/>
  <c r="R47" i="9"/>
  <c r="S46" i="9"/>
  <c r="R46" i="9"/>
  <c r="S45" i="9"/>
  <c r="R45" i="9"/>
  <c r="P19" i="9"/>
  <c r="P49" i="9"/>
  <c r="O49" i="9"/>
  <c r="N49" i="9"/>
  <c r="M49" i="9"/>
  <c r="L49" i="9"/>
  <c r="P48" i="9"/>
  <c r="O48" i="9"/>
  <c r="N48" i="9"/>
  <c r="M48" i="9"/>
  <c r="L48" i="9"/>
  <c r="P47" i="9"/>
  <c r="O47" i="9"/>
  <c r="N47" i="9"/>
  <c r="M47" i="9"/>
  <c r="P46" i="9"/>
  <c r="O46" i="9"/>
  <c r="N46" i="9"/>
  <c r="M46" i="9"/>
  <c r="L47" i="9"/>
  <c r="L46" i="9"/>
  <c r="P37" i="9"/>
  <c r="P38" i="9"/>
  <c r="P39" i="9"/>
  <c r="P40" i="9"/>
  <c r="P41" i="9"/>
  <c r="P42" i="9"/>
  <c r="P43" i="9"/>
  <c r="P44" i="9"/>
  <c r="P45" i="9"/>
  <c r="O45" i="9"/>
  <c r="N45" i="9"/>
  <c r="M45" i="9"/>
  <c r="L45" i="9"/>
  <c r="P34" i="9"/>
  <c r="P35" i="9"/>
  <c r="P31" i="9"/>
  <c r="P30" i="9"/>
  <c r="P29" i="9"/>
  <c r="P33" i="9"/>
  <c r="P16" i="9"/>
  <c r="P18" i="9"/>
  <c r="P17" i="9"/>
  <c r="P15" i="9"/>
  <c r="P14" i="9"/>
  <c r="P13" i="9"/>
  <c r="P11" i="9"/>
  <c r="P10" i="9"/>
  <c r="P9" i="9"/>
  <c r="P27" i="9"/>
  <c r="P26" i="9"/>
  <c r="P25" i="9"/>
  <c r="K49" i="9"/>
  <c r="K48" i="9"/>
  <c r="K47" i="9"/>
  <c r="K46" i="9"/>
  <c r="K45" i="9"/>
  <c r="J49" i="9"/>
  <c r="J48" i="9"/>
  <c r="J47" i="9"/>
  <c r="J46" i="9"/>
  <c r="J45" i="9"/>
  <c r="I49" i="9"/>
  <c r="I48" i="9"/>
  <c r="I47" i="9"/>
  <c r="I46" i="9"/>
  <c r="I45" i="9"/>
  <c r="H49" i="9"/>
  <c r="H48" i="9"/>
  <c r="H47" i="9"/>
  <c r="H46" i="9"/>
  <c r="H45" i="9"/>
  <c r="G49" i="9"/>
  <c r="G48" i="9"/>
  <c r="F49" i="9"/>
  <c r="F48" i="9"/>
  <c r="E49" i="9"/>
  <c r="E48" i="9"/>
  <c r="D49" i="9"/>
  <c r="D48" i="9"/>
  <c r="C49" i="9"/>
  <c r="C48" i="9"/>
  <c r="G47" i="9"/>
  <c r="F46" i="9"/>
  <c r="F47" i="9"/>
  <c r="E47" i="9"/>
  <c r="D47" i="9"/>
  <c r="C47" i="9"/>
  <c r="G45" i="9"/>
  <c r="G46" i="9"/>
  <c r="F45" i="9"/>
  <c r="E46" i="9"/>
  <c r="D46" i="9"/>
  <c r="E45" i="9"/>
  <c r="D45" i="9"/>
  <c r="C46" i="9"/>
  <c r="R121" i="6" l="1"/>
  <c r="P120" i="6"/>
  <c r="Q121" i="6"/>
  <c r="P119" i="6"/>
  <c r="P118" i="6"/>
  <c r="P117" i="6"/>
  <c r="P116" i="6"/>
  <c r="O121" i="6"/>
  <c r="N121" i="6"/>
  <c r="M121" i="6"/>
  <c r="L121" i="6"/>
  <c r="K121" i="6"/>
  <c r="J121" i="6"/>
  <c r="I121" i="6"/>
  <c r="H121" i="6"/>
  <c r="G121" i="6"/>
  <c r="F121" i="6"/>
  <c r="E121" i="6"/>
  <c r="D121" i="6"/>
  <c r="C121" i="6"/>
  <c r="R44" i="6"/>
  <c r="Q44" i="6"/>
  <c r="P46" i="6"/>
  <c r="P45" i="6"/>
  <c r="P42" i="6"/>
  <c r="P41" i="6"/>
  <c r="O44" i="6"/>
  <c r="N44" i="6"/>
  <c r="M44" i="6"/>
  <c r="L44" i="6"/>
  <c r="K44" i="6"/>
  <c r="J44" i="6"/>
  <c r="I44" i="6"/>
  <c r="H44" i="6"/>
  <c r="G44" i="6"/>
  <c r="F44" i="6"/>
  <c r="E44" i="6"/>
  <c r="D44" i="6"/>
  <c r="C44" i="6"/>
  <c r="S12" i="6"/>
  <c r="R12" i="6"/>
  <c r="Q11" i="6"/>
  <c r="Q9" i="6"/>
  <c r="P12" i="6"/>
  <c r="O12" i="6"/>
  <c r="N12" i="6"/>
  <c r="M12" i="6"/>
  <c r="L12" i="6"/>
  <c r="K12" i="6"/>
  <c r="J12" i="6"/>
  <c r="I12" i="6"/>
  <c r="H12" i="6"/>
  <c r="G12" i="6"/>
  <c r="F12" i="6"/>
  <c r="E12" i="6"/>
  <c r="D12" i="6"/>
  <c r="P44" i="6" l="1"/>
  <c r="Q12" i="6"/>
  <c r="P121" i="6"/>
  <c r="Q162" i="6"/>
  <c r="Q161" i="6"/>
  <c r="Q160" i="6"/>
  <c r="P164" i="6"/>
  <c r="O164" i="6"/>
  <c r="N164" i="6"/>
  <c r="M164" i="6"/>
  <c r="L164" i="6"/>
  <c r="K164" i="6"/>
  <c r="J164" i="6"/>
  <c r="I164" i="6"/>
  <c r="H164" i="6"/>
  <c r="G164" i="6"/>
  <c r="D164" i="6"/>
  <c r="E164" i="6"/>
  <c r="Q164" i="6" s="1"/>
  <c r="F164" i="6"/>
  <c r="D76" i="6"/>
  <c r="S66" i="6"/>
  <c r="R66" i="6"/>
  <c r="P66" i="6"/>
  <c r="O66" i="6"/>
  <c r="N66" i="6"/>
  <c r="M66" i="6"/>
  <c r="L66" i="6"/>
  <c r="K66" i="6"/>
  <c r="J66" i="6"/>
  <c r="I66" i="6"/>
  <c r="H66" i="6"/>
  <c r="G66" i="6"/>
  <c r="F66" i="6"/>
  <c r="E66" i="6"/>
  <c r="Q66" i="6" s="1"/>
  <c r="Q61" i="6"/>
  <c r="Q64" i="6"/>
  <c r="P134" i="9" l="1"/>
  <c r="K141" i="9"/>
  <c r="D141" i="9" l="1"/>
  <c r="C141" i="9"/>
  <c r="P143" i="9" l="1"/>
  <c r="P105" i="9" l="1"/>
  <c r="D66" i="6" l="1"/>
  <c r="P43" i="6" l="1"/>
  <c r="P36" i="9"/>
  <c r="P32" i="9"/>
  <c r="P28" i="9"/>
  <c r="P24" i="9"/>
  <c r="P23" i="9"/>
  <c r="P22" i="9"/>
  <c r="P21" i="9"/>
  <c r="P20" i="9"/>
  <c r="P12" i="9"/>
  <c r="T224" i="9" l="1"/>
  <c r="S224" i="9"/>
  <c r="Q224" i="9"/>
  <c r="P224" i="9"/>
  <c r="O224" i="9"/>
  <c r="N224" i="9"/>
  <c r="M224" i="9"/>
  <c r="L224" i="9"/>
  <c r="K224" i="9"/>
  <c r="J224" i="9"/>
  <c r="I224" i="9"/>
  <c r="H224" i="9"/>
  <c r="G224" i="9"/>
  <c r="F224" i="9"/>
  <c r="E224" i="9"/>
  <c r="R223" i="9"/>
  <c r="R222" i="9"/>
  <c r="R221" i="9"/>
  <c r="R220" i="9"/>
  <c r="R219" i="9"/>
  <c r="R218" i="9"/>
  <c r="R217" i="9"/>
  <c r="R216" i="9"/>
  <c r="R215" i="9"/>
  <c r="R214" i="9"/>
  <c r="R213" i="9"/>
  <c r="R212" i="9"/>
  <c r="R211" i="9"/>
  <c r="R224" i="9" l="1"/>
  <c r="P103" i="9" l="1"/>
  <c r="Q62" i="6" l="1"/>
  <c r="C104" i="9" l="1"/>
  <c r="P138" i="9" l="1"/>
  <c r="S281" i="9" l="1"/>
  <c r="R281" i="9"/>
  <c r="P281" i="9"/>
  <c r="O281" i="9"/>
  <c r="N281" i="9"/>
  <c r="M281" i="9"/>
  <c r="L281" i="9"/>
  <c r="K281" i="9"/>
  <c r="J281" i="9"/>
  <c r="I281" i="9"/>
  <c r="H281" i="9"/>
  <c r="G281" i="9"/>
  <c r="F281" i="9"/>
  <c r="E281" i="9"/>
  <c r="D281" i="9"/>
  <c r="Q280" i="9"/>
  <c r="Q279" i="9"/>
  <c r="Q278" i="9"/>
  <c r="Q277" i="9"/>
  <c r="T264" i="9"/>
  <c r="S264" i="9"/>
  <c r="Q264" i="9"/>
  <c r="P264" i="9"/>
  <c r="O264" i="9"/>
  <c r="N264" i="9"/>
  <c r="M264" i="9"/>
  <c r="L264" i="9"/>
  <c r="K264" i="9"/>
  <c r="J264" i="9"/>
  <c r="I264" i="9"/>
  <c r="H264" i="9"/>
  <c r="G264" i="9"/>
  <c r="F264" i="9"/>
  <c r="E264" i="9"/>
  <c r="T263" i="9"/>
  <c r="S263" i="9"/>
  <c r="Q263" i="9"/>
  <c r="P263" i="9"/>
  <c r="O263" i="9"/>
  <c r="N263" i="9"/>
  <c r="M263" i="9"/>
  <c r="L263" i="9"/>
  <c r="K263" i="9"/>
  <c r="J263" i="9"/>
  <c r="I263" i="9"/>
  <c r="H263" i="9"/>
  <c r="G263" i="9"/>
  <c r="F263" i="9"/>
  <c r="E263" i="9"/>
  <c r="T262" i="9"/>
  <c r="S262" i="9"/>
  <c r="Q262" i="9"/>
  <c r="P262" i="9"/>
  <c r="O262" i="9"/>
  <c r="N262" i="9"/>
  <c r="M262" i="9"/>
  <c r="L262" i="9"/>
  <c r="K262" i="9"/>
  <c r="J262" i="9"/>
  <c r="I262" i="9"/>
  <c r="H262" i="9"/>
  <c r="G262" i="9"/>
  <c r="F262" i="9"/>
  <c r="E262" i="9"/>
  <c r="T261" i="9"/>
  <c r="S261" i="9"/>
  <c r="Q261" i="9"/>
  <c r="P261" i="9"/>
  <c r="O261" i="9"/>
  <c r="N261" i="9"/>
  <c r="M261" i="9"/>
  <c r="L261" i="9"/>
  <c r="K261" i="9"/>
  <c r="J261" i="9"/>
  <c r="I261" i="9"/>
  <c r="H261" i="9"/>
  <c r="G261" i="9"/>
  <c r="F261" i="9"/>
  <c r="E261" i="9"/>
  <c r="T260" i="9"/>
  <c r="S260" i="9"/>
  <c r="Q260" i="9"/>
  <c r="P260" i="9"/>
  <c r="O260" i="9"/>
  <c r="N260" i="9"/>
  <c r="M260" i="9"/>
  <c r="L260" i="9"/>
  <c r="K260" i="9"/>
  <c r="J260" i="9"/>
  <c r="I260" i="9"/>
  <c r="H260" i="9"/>
  <c r="G260" i="9"/>
  <c r="F260" i="9"/>
  <c r="E260" i="9"/>
  <c r="T259" i="9"/>
  <c r="S259" i="9"/>
  <c r="Q259" i="9"/>
  <c r="P259" i="9"/>
  <c r="O259" i="9"/>
  <c r="N259" i="9"/>
  <c r="M259" i="9"/>
  <c r="L259" i="9"/>
  <c r="K259" i="9"/>
  <c r="J259" i="9"/>
  <c r="I259" i="9"/>
  <c r="H259" i="9"/>
  <c r="G259" i="9"/>
  <c r="F259" i="9"/>
  <c r="E259" i="9"/>
  <c r="R258" i="9"/>
  <c r="R257" i="9"/>
  <c r="R256" i="9"/>
  <c r="R255" i="9"/>
  <c r="R254" i="9"/>
  <c r="R253" i="9"/>
  <c r="R252" i="9"/>
  <c r="R251" i="9"/>
  <c r="R250" i="9"/>
  <c r="R249" i="9"/>
  <c r="R248" i="9"/>
  <c r="R247" i="9"/>
  <c r="R246" i="9"/>
  <c r="R245" i="9"/>
  <c r="R244" i="9"/>
  <c r="R243" i="9"/>
  <c r="R242" i="9"/>
  <c r="R241" i="9"/>
  <c r="R240" i="9"/>
  <c r="R239" i="9"/>
  <c r="R238" i="9"/>
  <c r="F265" i="9" l="1"/>
  <c r="H265" i="9"/>
  <c r="J265" i="9"/>
  <c r="L265" i="9"/>
  <c r="N265" i="9"/>
  <c r="P265" i="9"/>
  <c r="S265" i="9"/>
  <c r="E266" i="9"/>
  <c r="G266" i="9"/>
  <c r="I266" i="9"/>
  <c r="K266" i="9"/>
  <c r="M266" i="9"/>
  <c r="O266" i="9"/>
  <c r="Q266" i="9"/>
  <c r="T266" i="9"/>
  <c r="F267" i="9"/>
  <c r="H267" i="9"/>
  <c r="J267" i="9"/>
  <c r="L267" i="9"/>
  <c r="N267" i="9"/>
  <c r="P267" i="9"/>
  <c r="S267" i="9"/>
  <c r="R263" i="9"/>
  <c r="Q281" i="9"/>
  <c r="E265" i="9"/>
  <c r="G265" i="9"/>
  <c r="R264" i="9" s="1"/>
  <c r="I265" i="9"/>
  <c r="K265" i="9"/>
  <c r="M265" i="9"/>
  <c r="O265" i="9"/>
  <c r="Q265" i="9"/>
  <c r="T265" i="9"/>
  <c r="F266" i="9"/>
  <c r="H266" i="9"/>
  <c r="J266" i="9"/>
  <c r="L266" i="9"/>
  <c r="N266" i="9"/>
  <c r="P266" i="9"/>
  <c r="S266" i="9"/>
  <c r="E267" i="9"/>
  <c r="G267" i="9"/>
  <c r="I267" i="9"/>
  <c r="K267" i="9"/>
  <c r="M267" i="9"/>
  <c r="O267" i="9"/>
  <c r="Q267" i="9"/>
  <c r="T267" i="9"/>
  <c r="R262" i="9"/>
  <c r="R259" i="9"/>
  <c r="R260" i="9"/>
  <c r="R261" i="9"/>
  <c r="R267" i="9" l="1"/>
  <c r="R265" i="9"/>
  <c r="R266" i="9"/>
  <c r="D18" i="6" l="1"/>
  <c r="C98" i="9" l="1"/>
  <c r="P112" i="9" l="1"/>
  <c r="P109" i="9"/>
  <c r="P99" i="9"/>
  <c r="P97" i="9"/>
  <c r="P96" i="9"/>
  <c r="P95" i="9"/>
  <c r="P94" i="9"/>
  <c r="P93" i="9"/>
  <c r="P92" i="9"/>
  <c r="P91" i="9"/>
  <c r="R142" i="9" l="1"/>
  <c r="R144" i="9" s="1"/>
  <c r="Q142" i="9"/>
  <c r="Q144" i="9" s="1"/>
  <c r="O142" i="9"/>
  <c r="O144" i="9" s="1"/>
  <c r="N142" i="9"/>
  <c r="N144" i="9" s="1"/>
  <c r="M142" i="9"/>
  <c r="M144" i="9" s="1"/>
  <c r="L142" i="9"/>
  <c r="L144" i="9" s="1"/>
  <c r="K142" i="9"/>
  <c r="K144" i="9" s="1"/>
  <c r="J142" i="9"/>
  <c r="J144" i="9" s="1"/>
  <c r="I142" i="9"/>
  <c r="I144" i="9" s="1"/>
  <c r="H142" i="9"/>
  <c r="H144" i="9" s="1"/>
  <c r="G142" i="9"/>
  <c r="G144" i="9" s="1"/>
  <c r="F142" i="9"/>
  <c r="F144" i="9" s="1"/>
  <c r="E142" i="9"/>
  <c r="E144" i="9" s="1"/>
  <c r="D142" i="9"/>
  <c r="D144" i="9" s="1"/>
  <c r="C142" i="9"/>
  <c r="R141" i="9"/>
  <c r="Q141" i="9"/>
  <c r="O141" i="9"/>
  <c r="N141" i="9"/>
  <c r="M141" i="9"/>
  <c r="L141" i="9"/>
  <c r="J141" i="9"/>
  <c r="I141" i="9"/>
  <c r="H141" i="9"/>
  <c r="G141" i="9"/>
  <c r="F141" i="9"/>
  <c r="E141" i="9"/>
  <c r="P140" i="9"/>
  <c r="P139" i="9"/>
  <c r="P136" i="9"/>
  <c r="P135" i="9"/>
  <c r="R122" i="9"/>
  <c r="Q122" i="9"/>
  <c r="O122" i="9"/>
  <c r="N122" i="9"/>
  <c r="M122" i="9"/>
  <c r="L122" i="9"/>
  <c r="K122" i="9"/>
  <c r="J122" i="9"/>
  <c r="I122" i="9"/>
  <c r="H122" i="9"/>
  <c r="G122" i="9"/>
  <c r="F122" i="9"/>
  <c r="E122" i="9"/>
  <c r="D122" i="9"/>
  <c r="R120" i="9"/>
  <c r="Q120" i="9"/>
  <c r="O120" i="9"/>
  <c r="N120" i="9"/>
  <c r="M120" i="9"/>
  <c r="L120" i="9"/>
  <c r="K120" i="9"/>
  <c r="J120" i="9"/>
  <c r="I120" i="9"/>
  <c r="H120" i="9"/>
  <c r="G120" i="9"/>
  <c r="F120" i="9"/>
  <c r="E120" i="9"/>
  <c r="D120" i="9"/>
  <c r="P119" i="9"/>
  <c r="P118" i="9"/>
  <c r="R117" i="9"/>
  <c r="Q117" i="9"/>
  <c r="O117" i="9"/>
  <c r="N117" i="9"/>
  <c r="M117" i="9"/>
  <c r="L117" i="9"/>
  <c r="K117" i="9"/>
  <c r="J117" i="9"/>
  <c r="I117" i="9"/>
  <c r="H117" i="9"/>
  <c r="G117" i="9"/>
  <c r="F117" i="9"/>
  <c r="E117" i="9"/>
  <c r="D117" i="9"/>
  <c r="C117" i="9"/>
  <c r="P116" i="9"/>
  <c r="P115" i="9"/>
  <c r="R114" i="9"/>
  <c r="Q114" i="9"/>
  <c r="O114" i="9"/>
  <c r="N114" i="9"/>
  <c r="M114" i="9"/>
  <c r="L114" i="9"/>
  <c r="K114" i="9"/>
  <c r="J114" i="9"/>
  <c r="I114" i="9"/>
  <c r="H114" i="9"/>
  <c r="G114" i="9"/>
  <c r="F114" i="9"/>
  <c r="E114" i="9"/>
  <c r="D114" i="9"/>
  <c r="P113" i="9"/>
  <c r="R111" i="9"/>
  <c r="Q111" i="9"/>
  <c r="O111" i="9"/>
  <c r="N111" i="9"/>
  <c r="M111" i="9"/>
  <c r="L111" i="9"/>
  <c r="K111" i="9"/>
  <c r="J111" i="9"/>
  <c r="I111" i="9"/>
  <c r="H111" i="9"/>
  <c r="G111" i="9"/>
  <c r="F111" i="9"/>
  <c r="E111" i="9"/>
  <c r="D111" i="9"/>
  <c r="P110" i="9"/>
  <c r="R108" i="9"/>
  <c r="Q108" i="9"/>
  <c r="O108" i="9"/>
  <c r="N108" i="9"/>
  <c r="M108" i="9"/>
  <c r="L108" i="9"/>
  <c r="K108" i="9"/>
  <c r="J108" i="9"/>
  <c r="I108" i="9"/>
  <c r="H108" i="9"/>
  <c r="G108" i="9"/>
  <c r="F108" i="9"/>
  <c r="E108" i="9"/>
  <c r="D108" i="9"/>
  <c r="P107" i="9"/>
  <c r="P106" i="9"/>
  <c r="R104" i="9"/>
  <c r="Q104" i="9"/>
  <c r="O104" i="9"/>
  <c r="N104" i="9"/>
  <c r="M104" i="9"/>
  <c r="L104" i="9"/>
  <c r="K104" i="9"/>
  <c r="J104" i="9"/>
  <c r="I104" i="9"/>
  <c r="H104" i="9"/>
  <c r="G104" i="9"/>
  <c r="F104" i="9"/>
  <c r="E104" i="9"/>
  <c r="D104" i="9"/>
  <c r="P102" i="9"/>
  <c r="P101" i="9"/>
  <c r="P100" i="9"/>
  <c r="R98" i="9"/>
  <c r="Q98" i="9"/>
  <c r="O98" i="9"/>
  <c r="N98" i="9"/>
  <c r="M98" i="9"/>
  <c r="L98" i="9"/>
  <c r="K98" i="9"/>
  <c r="J98" i="9"/>
  <c r="I98" i="9"/>
  <c r="H98" i="9"/>
  <c r="G98" i="9"/>
  <c r="F98" i="9"/>
  <c r="E98" i="9"/>
  <c r="D98" i="9"/>
  <c r="R90" i="9"/>
  <c r="Q90" i="9"/>
  <c r="O90" i="9"/>
  <c r="N90" i="9"/>
  <c r="M90" i="9"/>
  <c r="L90" i="9"/>
  <c r="K90" i="9"/>
  <c r="J90" i="9"/>
  <c r="I90" i="9"/>
  <c r="H90" i="9"/>
  <c r="G90" i="9"/>
  <c r="F90" i="9"/>
  <c r="E90" i="9"/>
  <c r="D90" i="9"/>
  <c r="C123" i="9"/>
  <c r="C124" i="9" s="1"/>
  <c r="P89" i="9"/>
  <c r="P88" i="9"/>
  <c r="P87" i="9"/>
  <c r="R85" i="9"/>
  <c r="Q85" i="9"/>
  <c r="O85" i="9"/>
  <c r="N85" i="9"/>
  <c r="M85" i="9"/>
  <c r="L85" i="9"/>
  <c r="K85" i="9"/>
  <c r="J85" i="9"/>
  <c r="I85" i="9"/>
  <c r="H85" i="9"/>
  <c r="G85" i="9"/>
  <c r="F85" i="9"/>
  <c r="E85" i="9"/>
  <c r="P84" i="9"/>
  <c r="P83" i="9"/>
  <c r="P82" i="9"/>
  <c r="R81" i="9"/>
  <c r="Q81" i="9"/>
  <c r="Q86" i="9" s="1"/>
  <c r="Q121" i="9" s="1"/>
  <c r="O81" i="9"/>
  <c r="O86" i="9" s="1"/>
  <c r="O121" i="9" s="1"/>
  <c r="N81" i="9"/>
  <c r="M81" i="9"/>
  <c r="M86" i="9" s="1"/>
  <c r="M121" i="9" s="1"/>
  <c r="L81" i="9"/>
  <c r="K81" i="9"/>
  <c r="K86" i="9" s="1"/>
  <c r="K121" i="9" s="1"/>
  <c r="J81" i="9"/>
  <c r="I81" i="9"/>
  <c r="I86" i="9" s="1"/>
  <c r="I121" i="9" s="1"/>
  <c r="H81" i="9"/>
  <c r="G81" i="9"/>
  <c r="G86" i="9" s="1"/>
  <c r="G121" i="9" s="1"/>
  <c r="F81" i="9"/>
  <c r="E81" i="9"/>
  <c r="E86" i="9" s="1"/>
  <c r="E121" i="9" s="1"/>
  <c r="P80" i="9"/>
  <c r="P79" i="9"/>
  <c r="P78" i="9"/>
  <c r="P77" i="9"/>
  <c r="P81" i="9" l="1"/>
  <c r="D123" i="9"/>
  <c r="F123" i="9"/>
  <c r="H123" i="9"/>
  <c r="J123" i="9"/>
  <c r="L123" i="9"/>
  <c r="N123" i="9"/>
  <c r="Q123" i="9"/>
  <c r="Q124" i="9" s="1"/>
  <c r="P98" i="9"/>
  <c r="P111" i="9"/>
  <c r="P117" i="9"/>
  <c r="P122" i="9"/>
  <c r="P141" i="9"/>
  <c r="P142" i="9"/>
  <c r="P144" i="9" s="1"/>
  <c r="D121" i="9"/>
  <c r="F86" i="9"/>
  <c r="F121" i="9" s="1"/>
  <c r="H86" i="9"/>
  <c r="H121" i="9" s="1"/>
  <c r="J86" i="9"/>
  <c r="J121" i="9" s="1"/>
  <c r="L86" i="9"/>
  <c r="L121" i="9" s="1"/>
  <c r="N86" i="9"/>
  <c r="N121" i="9" s="1"/>
  <c r="R86" i="9"/>
  <c r="R121" i="9" s="1"/>
  <c r="E123" i="9"/>
  <c r="G123" i="9"/>
  <c r="G124" i="9" s="1"/>
  <c r="I123" i="9"/>
  <c r="I124" i="9" s="1"/>
  <c r="K123" i="9"/>
  <c r="K124" i="9" s="1"/>
  <c r="M123" i="9"/>
  <c r="M124" i="9" s="1"/>
  <c r="O123" i="9"/>
  <c r="O124" i="9" s="1"/>
  <c r="R123" i="9"/>
  <c r="P104" i="9"/>
  <c r="P108" i="9"/>
  <c r="P114" i="9"/>
  <c r="P120" i="9"/>
  <c r="P85" i="9"/>
  <c r="P90" i="9"/>
  <c r="L124" i="9" l="1"/>
  <c r="H124" i="9"/>
  <c r="N124" i="9"/>
  <c r="J124" i="9"/>
  <c r="F124" i="9"/>
  <c r="P123" i="9"/>
  <c r="P86" i="9"/>
  <c r="R124" i="9"/>
  <c r="E124" i="9"/>
  <c r="D124" i="9"/>
  <c r="P121" i="9"/>
  <c r="P124" i="9" l="1"/>
  <c r="N197" i="9" l="1"/>
  <c r="M197" i="9"/>
  <c r="L197" i="9"/>
  <c r="K197" i="9"/>
  <c r="J197" i="9"/>
  <c r="I197" i="9"/>
  <c r="H197" i="9"/>
  <c r="G197" i="9"/>
  <c r="F197" i="9"/>
  <c r="E197" i="9"/>
  <c r="D197" i="9"/>
  <c r="C197" i="9"/>
  <c r="O196" i="9"/>
  <c r="O195" i="9"/>
  <c r="O194" i="9"/>
  <c r="O193" i="9"/>
  <c r="O192" i="9"/>
  <c r="O191" i="9"/>
  <c r="O189" i="9"/>
  <c r="O188" i="9"/>
  <c r="O187" i="9"/>
  <c r="O186" i="9"/>
  <c r="O185" i="9"/>
  <c r="O184" i="9"/>
  <c r="O183" i="9"/>
  <c r="O182" i="9"/>
  <c r="O181" i="9"/>
  <c r="O178" i="9"/>
  <c r="O177" i="9"/>
  <c r="O173" i="9"/>
  <c r="O172" i="9"/>
  <c r="O171" i="9"/>
  <c r="O170" i="9"/>
  <c r="O166" i="9"/>
  <c r="D198" i="9" l="1"/>
  <c r="F198" i="9"/>
  <c r="H198" i="9"/>
  <c r="J198" i="9"/>
  <c r="L198" i="9"/>
  <c r="N198" i="9"/>
  <c r="O197" i="9"/>
  <c r="P197" i="9" s="1"/>
  <c r="Q197" i="9" s="1"/>
  <c r="C198" i="9"/>
  <c r="E198" i="9"/>
  <c r="G198" i="9"/>
  <c r="I198" i="9"/>
  <c r="K198" i="9"/>
  <c r="M198" i="9"/>
  <c r="O198" i="9" l="1"/>
  <c r="P198" i="9" s="1"/>
  <c r="Q198" i="9" s="1"/>
  <c r="S168" i="6"/>
  <c r="R168" i="6"/>
  <c r="P168" i="6"/>
  <c r="O168" i="6"/>
  <c r="N168" i="6"/>
  <c r="M168" i="6"/>
  <c r="L168" i="6"/>
  <c r="K168" i="6"/>
  <c r="J168" i="6"/>
  <c r="I168" i="6"/>
  <c r="H168" i="6"/>
  <c r="G168" i="6"/>
  <c r="F168" i="6"/>
  <c r="E168" i="6"/>
  <c r="D168" i="6"/>
  <c r="Q167" i="6"/>
  <c r="Q166" i="6"/>
  <c r="Q165" i="6"/>
  <c r="S164" i="6"/>
  <c r="R164" i="6"/>
  <c r="Q163" i="6"/>
  <c r="Q149" i="6"/>
  <c r="Q148" i="6"/>
  <c r="Q147" i="6"/>
  <c r="S146" i="6"/>
  <c r="S150" i="6" s="1"/>
  <c r="R146" i="6"/>
  <c r="R150" i="6" s="1"/>
  <c r="P146" i="6"/>
  <c r="P150" i="6" s="1"/>
  <c r="O146" i="6"/>
  <c r="O150" i="6" s="1"/>
  <c r="N146" i="6"/>
  <c r="N150" i="6" s="1"/>
  <c r="M146" i="6"/>
  <c r="M150" i="6" s="1"/>
  <c r="L146" i="6"/>
  <c r="L150" i="6" s="1"/>
  <c r="K146" i="6"/>
  <c r="K150" i="6" s="1"/>
  <c r="J146" i="6"/>
  <c r="J150" i="6" s="1"/>
  <c r="I146" i="6"/>
  <c r="I150" i="6" s="1"/>
  <c r="H146" i="6"/>
  <c r="H150" i="6" s="1"/>
  <c r="G146" i="6"/>
  <c r="G150" i="6" s="1"/>
  <c r="F146" i="6"/>
  <c r="F150" i="6" s="1"/>
  <c r="E146" i="6"/>
  <c r="E150" i="6" s="1"/>
  <c r="D146" i="6"/>
  <c r="D150" i="6" s="1"/>
  <c r="Q145" i="6"/>
  <c r="Q144" i="6"/>
  <c r="Q143" i="6"/>
  <c r="S142" i="6"/>
  <c r="R142" i="6"/>
  <c r="P142" i="6"/>
  <c r="O142" i="6"/>
  <c r="N142" i="6"/>
  <c r="M142" i="6"/>
  <c r="L142" i="6"/>
  <c r="K142" i="6"/>
  <c r="J142" i="6"/>
  <c r="I142" i="6"/>
  <c r="H142" i="6"/>
  <c r="G142" i="6"/>
  <c r="F142" i="6"/>
  <c r="E142" i="6"/>
  <c r="D142" i="6"/>
  <c r="Q141" i="6"/>
  <c r="Q140" i="6"/>
  <c r="Q139" i="6"/>
  <c r="Q138" i="6"/>
  <c r="Q137" i="6"/>
  <c r="Q168" i="6" l="1"/>
  <c r="Q142" i="6"/>
  <c r="Q150" i="6"/>
  <c r="Q146" i="6"/>
  <c r="S100" i="6" l="1"/>
  <c r="R100" i="6"/>
  <c r="P100" i="6"/>
  <c r="O100" i="6"/>
  <c r="N100" i="6"/>
  <c r="M100" i="6"/>
  <c r="L100" i="6"/>
  <c r="K100" i="6"/>
  <c r="J100" i="6"/>
  <c r="I100" i="6"/>
  <c r="H100" i="6"/>
  <c r="G100" i="6"/>
  <c r="Q99" i="6"/>
  <c r="Q97" i="6"/>
  <c r="Q96" i="6"/>
  <c r="Q94" i="6"/>
  <c r="S77" i="6"/>
  <c r="R77" i="6"/>
  <c r="P77" i="6"/>
  <c r="O77" i="6"/>
  <c r="N77" i="6"/>
  <c r="M77" i="6"/>
  <c r="L77" i="6"/>
  <c r="K77" i="6"/>
  <c r="J77" i="6"/>
  <c r="I77" i="6"/>
  <c r="H77" i="6"/>
  <c r="G77" i="6"/>
  <c r="F77" i="6"/>
  <c r="E77" i="6"/>
  <c r="D77" i="6"/>
  <c r="S76" i="6"/>
  <c r="S78" i="6" s="1"/>
  <c r="R76" i="6"/>
  <c r="R78" i="6" s="1"/>
  <c r="P76" i="6"/>
  <c r="P78" i="6" s="1"/>
  <c r="O76" i="6"/>
  <c r="O78" i="6" s="1"/>
  <c r="N76" i="6"/>
  <c r="N78" i="6" s="1"/>
  <c r="M76" i="6"/>
  <c r="M78" i="6" s="1"/>
  <c r="L76" i="6"/>
  <c r="L78" i="6" s="1"/>
  <c r="K76" i="6"/>
  <c r="K78" i="6" s="1"/>
  <c r="J76" i="6"/>
  <c r="J78" i="6" s="1"/>
  <c r="I76" i="6"/>
  <c r="I78" i="6" s="1"/>
  <c r="H76" i="6"/>
  <c r="H78" i="6" s="1"/>
  <c r="G76" i="6"/>
  <c r="G78" i="6" s="1"/>
  <c r="F76" i="6"/>
  <c r="F78" i="6" s="1"/>
  <c r="E76" i="6"/>
  <c r="E78" i="6" s="1"/>
  <c r="D78" i="6"/>
  <c r="Q75" i="6"/>
  <c r="Q74" i="6"/>
  <c r="Q73" i="6"/>
  <c r="Q72" i="6"/>
  <c r="Q71" i="6"/>
  <c r="Q70" i="6"/>
  <c r="Q69" i="6"/>
  <c r="Q68" i="6"/>
  <c r="Q67" i="6"/>
  <c r="Q65" i="6"/>
  <c r="Q10" i="6"/>
  <c r="S30" i="6"/>
  <c r="R30" i="6"/>
  <c r="P30" i="6"/>
  <c r="O30" i="6"/>
  <c r="N30" i="6"/>
  <c r="M30" i="6"/>
  <c r="L30" i="6"/>
  <c r="K30" i="6"/>
  <c r="J30" i="6"/>
  <c r="I30" i="6"/>
  <c r="H30" i="6"/>
  <c r="G30" i="6"/>
  <c r="F30" i="6"/>
  <c r="E30" i="6"/>
  <c r="D30" i="6"/>
  <c r="Q29" i="6"/>
  <c r="Q28" i="6"/>
  <c r="S27" i="6"/>
  <c r="R27" i="6"/>
  <c r="P27" i="6"/>
  <c r="O27" i="6"/>
  <c r="N27" i="6"/>
  <c r="M27" i="6"/>
  <c r="L27" i="6"/>
  <c r="K27" i="6"/>
  <c r="J27" i="6"/>
  <c r="I27" i="6"/>
  <c r="H27" i="6"/>
  <c r="G27" i="6"/>
  <c r="F27" i="6"/>
  <c r="E27" i="6"/>
  <c r="D27" i="6"/>
  <c r="Q26" i="6"/>
  <c r="Q25" i="6"/>
  <c r="S24" i="6"/>
  <c r="R24" i="6"/>
  <c r="P24" i="6"/>
  <c r="O24" i="6"/>
  <c r="N24" i="6"/>
  <c r="M24" i="6"/>
  <c r="L24" i="6"/>
  <c r="K24" i="6"/>
  <c r="J24" i="6"/>
  <c r="I24" i="6"/>
  <c r="H24" i="6"/>
  <c r="G24" i="6"/>
  <c r="F24" i="6"/>
  <c r="E24" i="6"/>
  <c r="Q23" i="6"/>
  <c r="Q22" i="6"/>
  <c r="S21" i="6"/>
  <c r="Q20" i="6"/>
  <c r="S18" i="6"/>
  <c r="R18" i="6"/>
  <c r="P18" i="6"/>
  <c r="O18" i="6"/>
  <c r="N18" i="6"/>
  <c r="M18" i="6"/>
  <c r="L18" i="6"/>
  <c r="K18" i="6"/>
  <c r="J18" i="6"/>
  <c r="I18" i="6"/>
  <c r="H18" i="6"/>
  <c r="G18" i="6"/>
  <c r="F18" i="6"/>
  <c r="E18" i="6"/>
  <c r="Q17" i="6"/>
  <c r="Q16" i="6"/>
  <c r="Q15" i="6"/>
  <c r="Q14" i="6"/>
  <c r="D21" i="6"/>
  <c r="Q100" i="6" l="1"/>
  <c r="Q77" i="6"/>
  <c r="Q18" i="6"/>
  <c r="Q24" i="6"/>
  <c r="Q30" i="6"/>
  <c r="Q78" i="6"/>
  <c r="Q76" i="6"/>
  <c r="Q27" i="6"/>
</calcChain>
</file>

<file path=xl/sharedStrings.xml><?xml version="1.0" encoding="utf-8"?>
<sst xmlns="http://schemas.openxmlformats.org/spreadsheetml/2006/main" count="697" uniqueCount="393">
  <si>
    <t>A - Proizvodnja</t>
  </si>
  <si>
    <t>Pregled po energentima sa analizom podataka</t>
  </si>
  <si>
    <t>Sadržaj:</t>
  </si>
  <si>
    <t>Uvodni dio</t>
  </si>
  <si>
    <t xml:space="preserve">A. Proizvodnja: </t>
  </si>
  <si>
    <t xml:space="preserve">B. Razmjena 
(Uvoz-Izvoz): </t>
  </si>
  <si>
    <t xml:space="preserve">C. Potrošnja: </t>
  </si>
  <si>
    <t xml:space="preserve">  </t>
  </si>
  <si>
    <t>Bilans energenata</t>
  </si>
  <si>
    <t>Plan za narednu godinu</t>
  </si>
  <si>
    <t>Energenti</t>
  </si>
  <si>
    <t>Bilans u tekućoj godini</t>
  </si>
  <si>
    <t>Plan za narednu godinu +1</t>
  </si>
  <si>
    <t>Plan za narednu godinu +2</t>
  </si>
  <si>
    <t>Januar</t>
  </si>
  <si>
    <t>Februar</t>
  </si>
  <si>
    <t>Mart</t>
  </si>
  <si>
    <t>April</t>
  </si>
  <si>
    <t>Maj</t>
  </si>
  <si>
    <t>Jun</t>
  </si>
  <si>
    <t>Jul</t>
  </si>
  <si>
    <t>Avgust</t>
  </si>
  <si>
    <t>Septembar</t>
  </si>
  <si>
    <t>Oktobar</t>
  </si>
  <si>
    <t>Novembar</t>
  </si>
  <si>
    <t>Decembar</t>
  </si>
  <si>
    <r>
      <t xml:space="preserve">Ukupno
</t>
    </r>
    <r>
      <rPr>
        <sz val="11"/>
        <color theme="1"/>
        <rFont val="Calibri"/>
        <family val="2"/>
        <scheme val="minor"/>
      </rPr>
      <t>(3)+(4)+(5)+(6)+(7)+
(8)+(9)+(10)+(11)+
(12)+(13)+(14)</t>
    </r>
  </si>
  <si>
    <t>(A) 
Ugalj [t]</t>
  </si>
  <si>
    <t>(1) Proizvodnja</t>
  </si>
  <si>
    <t>(2) Uvoz u FBiH</t>
  </si>
  <si>
    <t>(3) Izvoz iz FBiH</t>
  </si>
  <si>
    <r>
      <t xml:space="preserve">(4) Potrošnja u FBiH
</t>
    </r>
    <r>
      <rPr>
        <sz val="11"/>
        <color theme="1"/>
        <rFont val="Calibri"/>
        <family val="2"/>
        <scheme val="minor"/>
      </rPr>
      <t>(A.1)+(A.2)-(A.3)</t>
    </r>
  </si>
  <si>
    <t>(B)
Električna energija [MWh]</t>
  </si>
  <si>
    <t>Proizvodnja</t>
  </si>
  <si>
    <t>(1) iz TE</t>
  </si>
  <si>
    <t>(2) iz OIE</t>
  </si>
  <si>
    <t>Gubici</t>
  </si>
  <si>
    <t>(3) u distribuciji</t>
  </si>
  <si>
    <t>(4) Uvoz</t>
  </si>
  <si>
    <t>(5) Izvoz</t>
  </si>
  <si>
    <r>
      <t xml:space="preserve">(6) Potrošnja u FBiH
</t>
    </r>
    <r>
      <rPr>
        <sz val="11"/>
        <color theme="1"/>
        <rFont val="Calibri"/>
        <family val="2"/>
        <scheme val="minor"/>
      </rPr>
      <t>(B.1)+(B.2)-(B.3)+(B.4)-(B.5)</t>
    </r>
  </si>
  <si>
    <t>(C)
Prirodni gas 
[1000  Sm3]</t>
  </si>
  <si>
    <t>(1) Uvoz u FBiH</t>
  </si>
  <si>
    <t>(2) Proslijeđeno u RS</t>
  </si>
  <si>
    <r>
      <t xml:space="preserve">(3) Potrošnja u FBiH
</t>
    </r>
    <r>
      <rPr>
        <sz val="11"/>
        <color theme="1"/>
        <rFont val="Calibri"/>
        <family val="2"/>
        <scheme val="minor"/>
      </rPr>
      <t>(C.1)-(C.2)</t>
    </r>
  </si>
  <si>
    <t>(D)
Nafta i naftni derivati  [t]</t>
  </si>
  <si>
    <t>(1) Uvoz</t>
  </si>
  <si>
    <t>(2) Izvoz</t>
  </si>
  <si>
    <r>
      <t>(3) Potrošnja u FBiH</t>
    </r>
    <r>
      <rPr>
        <sz val="11"/>
        <color theme="1"/>
        <rFont val="Calibri"/>
        <family val="2"/>
        <scheme val="minor"/>
      </rPr>
      <t xml:space="preserve">
(D.1)-(D.2)</t>
    </r>
  </si>
  <si>
    <t>(E)
Toplotna energije [MWh]</t>
  </si>
  <si>
    <t>(1) Proizvodnja iz fosilnih  
goriva</t>
  </si>
  <si>
    <t>(2) Proizvodnja iz OIE</t>
  </si>
  <si>
    <t>(F)
Energija iz OIE [MWh]</t>
  </si>
  <si>
    <t>(1) Električna energija iz OIE</t>
  </si>
  <si>
    <t>(2) Toplotna energija iz OIE</t>
  </si>
  <si>
    <r>
      <rPr>
        <b/>
        <sz val="11"/>
        <color theme="1"/>
        <rFont val="Calibri"/>
        <family val="2"/>
        <scheme val="minor"/>
      </rPr>
      <t>(3) Ukupna energija iz OIE</t>
    </r>
    <r>
      <rPr>
        <sz val="11"/>
        <color theme="1"/>
        <rFont val="Calibri"/>
        <family val="2"/>
        <scheme val="minor"/>
      </rPr>
      <t xml:space="preserve">
(F.1)+(F.2)</t>
    </r>
  </si>
  <si>
    <t>Bilans uglja</t>
  </si>
  <si>
    <t>Jedinica: [t]</t>
  </si>
  <si>
    <t>Rizic</t>
  </si>
  <si>
    <t>(A) Proizvodnja uglja u FBiH</t>
  </si>
  <si>
    <t>(B) Izvoz iz FBiH</t>
  </si>
  <si>
    <t>(C) Uvoz u FBiH</t>
  </si>
  <si>
    <r>
      <t xml:space="preserve">Ukupna potrošnja
</t>
    </r>
    <r>
      <rPr>
        <sz val="11"/>
        <rFont val="Calibri"/>
        <family val="2"/>
        <scheme val="minor"/>
      </rPr>
      <t>(A)+(B)-(C)</t>
    </r>
  </si>
  <si>
    <t>(D) Potrošnja za proizvodnju električne energije</t>
  </si>
  <si>
    <t>(E) Ostala potrošnja</t>
  </si>
  <si>
    <t>Bilans električne energije</t>
  </si>
  <si>
    <t>Jedinica: MWh</t>
  </si>
  <si>
    <t>Rizici</t>
  </si>
  <si>
    <t>(A)
Proizvodnja na pragu elektrana</t>
  </si>
  <si>
    <t>(2) iz HE</t>
  </si>
  <si>
    <t>(3) iz VE</t>
  </si>
  <si>
    <t>(4) iz FNE</t>
  </si>
  <si>
    <t>(5) iz biomase</t>
  </si>
  <si>
    <r>
      <t xml:space="preserve">(B) Ukupna proizvodnja električne energije na pragu elektrana
</t>
    </r>
    <r>
      <rPr>
        <sz val="11"/>
        <color theme="1"/>
        <rFont val="Calibri"/>
        <family val="2"/>
        <scheme val="minor"/>
      </rPr>
      <t>(A.1)+(A.2)+(A.3+(A.4)+(A.5)</t>
    </r>
  </si>
  <si>
    <t>(C) Izvoz</t>
  </si>
  <si>
    <t>(D) Uvoz</t>
  </si>
  <si>
    <t>(E) Gubici u distributivnoj mreži</t>
  </si>
  <si>
    <t>(F)
Potrošnja</t>
  </si>
  <si>
    <t>(1) Na 110 kV</t>
  </si>
  <si>
    <t>(2) Na 35 kV</t>
  </si>
  <si>
    <t>(3) Na 10(20) kV</t>
  </si>
  <si>
    <t>Na 0,4 kV</t>
  </si>
  <si>
    <t>(4) Domaćinstva</t>
  </si>
  <si>
    <t>(5) Rasvjeta</t>
  </si>
  <si>
    <t>(6) Ostala potrošnja</t>
  </si>
  <si>
    <t>(7) Ukupno na 0.4 kV
(F.4)+(F.5)+(F.6)</t>
  </si>
  <si>
    <r>
      <t xml:space="preserve">Ukupni gubici električne energije
</t>
    </r>
    <r>
      <rPr>
        <sz val="11"/>
        <color theme="1"/>
        <rFont val="Calibri"/>
        <family val="2"/>
        <scheme val="minor"/>
      </rPr>
      <t>(E)</t>
    </r>
  </si>
  <si>
    <r>
      <t xml:space="preserve">Ukupna potrošnja električne energije
</t>
    </r>
    <r>
      <rPr>
        <sz val="11"/>
        <color theme="1"/>
        <rFont val="Calibri"/>
        <family val="2"/>
        <scheme val="minor"/>
      </rPr>
      <t>(F.1)+(F.2)+(F.3)+(F.7)</t>
    </r>
  </si>
  <si>
    <t>Bilans nafte i naftnih derivata</t>
  </si>
  <si>
    <r>
      <t>Jedinica:</t>
    </r>
    <r>
      <rPr>
        <b/>
        <sz val="11"/>
        <color rgb="FFFF0000"/>
        <rFont val="Calibri"/>
        <family val="2"/>
        <scheme val="minor"/>
      </rPr>
      <t xml:space="preserve"> </t>
    </r>
    <r>
      <rPr>
        <b/>
        <sz val="11"/>
        <rFont val="Calibri"/>
        <family val="2"/>
        <scheme val="minor"/>
      </rPr>
      <t>[t]</t>
    </r>
  </si>
  <si>
    <t>(A) Uvoz</t>
  </si>
  <si>
    <t>(B) Izvoz</t>
  </si>
  <si>
    <t>(C) Ukupne rezerve</t>
  </si>
  <si>
    <t>(D) Potrošnja</t>
  </si>
  <si>
    <t>(1) Rudnici uglja</t>
  </si>
  <si>
    <t>(2) Termoelektrane</t>
  </si>
  <si>
    <t>(3) Transport</t>
  </si>
  <si>
    <t>(4) Industrija</t>
  </si>
  <si>
    <t>(5) Poljoprivreda</t>
  </si>
  <si>
    <t>(6) Ostalo</t>
  </si>
  <si>
    <r>
      <t xml:space="preserve">Ukupna potrošnja
</t>
    </r>
    <r>
      <rPr>
        <sz val="11"/>
        <color theme="1"/>
        <rFont val="Calibri"/>
        <family val="2"/>
        <scheme val="minor"/>
      </rPr>
      <t>(D.1)+(D.2)+(D.3)+(D.4)+(D.5)+(D.6)</t>
    </r>
  </si>
  <si>
    <t>Bilans prirodnog gasa</t>
  </si>
  <si>
    <t>Jedinica: x[1000 Sm3]</t>
  </si>
  <si>
    <t>(A) Uvoz u FBiH</t>
  </si>
  <si>
    <t>(B) Potrošnja prirodnog gasa u FBiH</t>
  </si>
  <si>
    <t>(1) u sistemima daljinskog grijanja - toplane</t>
  </si>
  <si>
    <t>(2) u industriji</t>
  </si>
  <si>
    <t xml:space="preserve">(3) u direktnoj distributivnoj potrošnji </t>
  </si>
  <si>
    <t>(C) Proslijeđeno u RS</t>
  </si>
  <si>
    <r>
      <t xml:space="preserve">Ukupna potrošnja prirodnog gasa u FBiH
</t>
    </r>
    <r>
      <rPr>
        <sz val="11"/>
        <color theme="1"/>
        <rFont val="Calibri"/>
        <family val="2"/>
        <scheme val="minor"/>
      </rPr>
      <t>(B.1)+(B.2)+(B.3)</t>
    </r>
  </si>
  <si>
    <t>Prikupljanje podataka za izradu energetskog bilansa - Bilans uglja</t>
  </si>
  <si>
    <t>Prosječna toplotna moć (kJ/kg)</t>
  </si>
  <si>
    <t>Juni</t>
  </si>
  <si>
    <t>Juli</t>
  </si>
  <si>
    <t>August</t>
  </si>
  <si>
    <r>
      <t xml:space="preserve">Ukupno
</t>
    </r>
    <r>
      <rPr>
        <sz val="11"/>
        <color theme="1"/>
        <rFont val="Calibri"/>
        <family val="2"/>
        <scheme val="minor"/>
      </rPr>
      <t>(3)+(4)+(5)+(6)+(7)+(8)+(9)+(10)+
(11)+(12)+(13)+(14)</t>
    </r>
  </si>
  <si>
    <t>RU Kreka
(A)</t>
  </si>
  <si>
    <t>(2) Plasman u EPBiH</t>
  </si>
  <si>
    <t>(3) Plasman na tržište FBiH</t>
  </si>
  <si>
    <t>(4) Izvoz</t>
  </si>
  <si>
    <t>RMU Đurđevik
(B)</t>
  </si>
  <si>
    <t>RMU Kakanj
(C)</t>
  </si>
  <si>
    <t>RMU Zenica
(D)</t>
  </si>
  <si>
    <t>RMU Breza
(E)</t>
  </si>
  <si>
    <t>RMU Abid Lolić
(F)</t>
  </si>
  <si>
    <t>RU Gračanica
(G)</t>
  </si>
  <si>
    <t>RMU Banovići
(H)</t>
  </si>
  <si>
    <t>RMU "LAGER" Sanski Most
(I)</t>
  </si>
  <si>
    <r>
      <t xml:space="preserve">UKUPNA PROIZVODNJA (J)
</t>
    </r>
    <r>
      <rPr>
        <sz val="11"/>
        <color theme="1"/>
        <rFont val="Calibri"/>
        <family val="2"/>
        <scheme val="minor"/>
      </rPr>
      <t>(A.1)+(B.1)+(C.1)+(D.1)+(E.1)+(F.1)+(G.1)+(H.1)+(I.1)</t>
    </r>
  </si>
  <si>
    <t>/</t>
  </si>
  <si>
    <r>
      <t xml:space="preserve">UKUPAN PLASMAN U EPBIH (K)
</t>
    </r>
    <r>
      <rPr>
        <sz val="11"/>
        <color theme="1"/>
        <rFont val="Calibri"/>
        <family val="2"/>
        <scheme val="minor"/>
      </rPr>
      <t>(A.2)+(B.2)+(C.2)+(D.2)+(E.2)+(F.2)+(G.2)+(H.2)+(I.2)</t>
    </r>
  </si>
  <si>
    <r>
      <t xml:space="preserve">UKUPAN PLASMAN NA TRŽIŠTE FBIH (L)
</t>
    </r>
    <r>
      <rPr>
        <sz val="11"/>
        <color theme="1"/>
        <rFont val="Calibri"/>
        <family val="2"/>
        <scheme val="minor"/>
      </rPr>
      <t>(A.3)+(B.3)+(C.3)+(D.3)+(E.3)+(F.3)+(G.3)+(H.3)+(I.3)</t>
    </r>
  </si>
  <si>
    <r>
      <t xml:space="preserve">UKUPNO IZVOZ (M)
</t>
    </r>
    <r>
      <rPr>
        <sz val="11"/>
        <color theme="1"/>
        <rFont val="Calibri"/>
        <family val="2"/>
        <scheme val="minor"/>
      </rPr>
      <t>(A.4)+(B.4)+(C.4)+(D.4)+(E.4)+(F.4)+(G.4)+(H.4)+(I.4)</t>
    </r>
  </si>
  <si>
    <r>
      <t xml:space="preserve">BILANS ZA FBiH (N)
</t>
    </r>
    <r>
      <rPr>
        <sz val="11"/>
        <color theme="1"/>
        <rFont val="Calibri"/>
        <family val="2"/>
        <scheme val="minor"/>
      </rPr>
      <t>(J)-(M)</t>
    </r>
  </si>
  <si>
    <t xml:space="preserve">U Federaciji Bosne i Hercegovine proizvodnja uglja je osnov za proizvodnju električne energije, a ugalj u ukupnom energetskom potencijalu </t>
  </si>
  <si>
    <t xml:space="preserve">Federacija Bosne i Hercegovine raspolaže s dvije termoelektrane sa sedam proizvodnih jedinica instalirane snage 1.165 MW, a moguća </t>
  </si>
  <si>
    <t>godišnja proizvodnja električne energije je 6.053 GWh odnosno oko 60,53% od ukupno proizvedene električne energije u Federaciji Bosne</t>
  </si>
  <si>
    <t xml:space="preserve">i Hercegovine. U realizaciji Bilansa energetskih potreba Federacije BiH učestvuje devet rudnika (sedam iz Koncerna, RMU „Banovići“ d.d. </t>
  </si>
  <si>
    <t>Banovići i RMU „Zlauše-Martin-Majdankići“ Gornji Kamengrad u vlasništvu „Lager“ d.o.o. Posušje).</t>
  </si>
  <si>
    <t>Prikupljanje podataka za izradu energetskog bilansa - Bilans električne energije</t>
  </si>
  <si>
    <t>Jedinica: [MWh]</t>
  </si>
  <si>
    <t>Naredna godina +1</t>
  </si>
  <si>
    <t>Naredna godina +2</t>
  </si>
  <si>
    <t>(A)
TE Tuzla</t>
  </si>
  <si>
    <t>(1) Blok 3</t>
  </si>
  <si>
    <t>(2) Blok 4</t>
  </si>
  <si>
    <t>(3) Blok 5</t>
  </si>
  <si>
    <t>(4) Blok 6</t>
  </si>
  <si>
    <r>
      <t xml:space="preserve">(5) Ukupno TE Tuzla
</t>
    </r>
    <r>
      <rPr>
        <sz val="10"/>
        <rFont val="Calibri"/>
        <family val="2"/>
        <scheme val="minor"/>
      </rPr>
      <t>(A.1)+(A.2)+(A.3)+(A.4)</t>
    </r>
  </si>
  <si>
    <t>(B)
TE Kakanj</t>
  </si>
  <si>
    <t>(1) Blok 5</t>
  </si>
  <si>
    <t>(2) Blok 6</t>
  </si>
  <si>
    <t>(3) Blok 7</t>
  </si>
  <si>
    <r>
      <t xml:space="preserve">(4) Ukupno TE Kakanj
</t>
    </r>
    <r>
      <rPr>
        <sz val="10"/>
        <rFont val="Calibri"/>
        <family val="2"/>
        <scheme val="minor"/>
      </rPr>
      <t>(B.1)+(B.2)+(B.3)</t>
    </r>
  </si>
  <si>
    <t>(C)</t>
  </si>
  <si>
    <t>Ukupno termoelektrane</t>
  </si>
  <si>
    <t>(D)
HE EP BiH</t>
  </si>
  <si>
    <t>(1) HE Jablanica</t>
  </si>
  <si>
    <t>(2) HEGrabovica</t>
  </si>
  <si>
    <t>(3) HE Salakovac</t>
  </si>
  <si>
    <r>
      <t xml:space="preserve">(4) Ukupno HE na Neretvi
</t>
    </r>
    <r>
      <rPr>
        <sz val="10"/>
        <rFont val="Calibri"/>
        <family val="2"/>
        <scheme val="minor"/>
      </rPr>
      <t>(D.1)+(D.2)+(D.3)</t>
    </r>
  </si>
  <si>
    <t>(E)
HE EP HZHB</t>
  </si>
  <si>
    <t>(1) HE Rama</t>
  </si>
  <si>
    <t>(2) HE Mostar</t>
  </si>
  <si>
    <t>(3) HE Jajce I</t>
  </si>
  <si>
    <t>(4) HE Jajce II</t>
  </si>
  <si>
    <t>(5) HE Mostarsko blato</t>
  </si>
  <si>
    <t>(6) HE Peć Mlini</t>
  </si>
  <si>
    <t>(7) CHE Čapljina</t>
  </si>
  <si>
    <r>
      <t xml:space="preserve">(8) Ukupno hidroelektrane EP HZHB
</t>
    </r>
    <r>
      <rPr>
        <sz val="10"/>
        <rFont val="Calibri"/>
        <family val="2"/>
        <scheme val="minor"/>
      </rPr>
      <t>(E.1)+(E.2)+(E.3)+(E.4)+(E.5)+(E.6)+(E.7)</t>
    </r>
  </si>
  <si>
    <t>(F)
VE</t>
  </si>
  <si>
    <t>(1) VE Mesihovina</t>
  </si>
  <si>
    <t>(2) VE Podveležje</t>
  </si>
  <si>
    <t>(3) VE Jelovača</t>
  </si>
  <si>
    <t>(4) VE Ivovik</t>
  </si>
  <si>
    <r>
      <t xml:space="preserve">(6) Ukupno vjetroelektrane
</t>
    </r>
    <r>
      <rPr>
        <sz val="10"/>
        <rFont val="Calibri"/>
        <family val="2"/>
        <scheme val="minor"/>
      </rPr>
      <t>(F.1)+(F.2)+(F.3)+(F.4)+(F.5)</t>
    </r>
  </si>
  <si>
    <t>(G)
FNE</t>
  </si>
  <si>
    <r>
      <t xml:space="preserve">(4) Ukupno FNE na prenosnoj mreži
</t>
    </r>
    <r>
      <rPr>
        <sz val="10"/>
        <rFont val="Calibri"/>
        <family val="2"/>
        <scheme val="minor"/>
      </rPr>
      <t>(G.1)+(G.2)+(G.3)</t>
    </r>
  </si>
  <si>
    <t>(5) FNE na distrib. mreži EPHZHB</t>
  </si>
  <si>
    <t>(6) FNE na distrib. Mreži EP BiH</t>
  </si>
  <si>
    <r>
      <t xml:space="preserve">(7) Ukupno FNE na distrib. mreži
</t>
    </r>
    <r>
      <rPr>
        <sz val="10"/>
        <rFont val="Calibri"/>
        <family val="2"/>
        <scheme val="minor"/>
      </rPr>
      <t>(G.5)+(G.6)</t>
    </r>
  </si>
  <si>
    <t>(H)
mHE</t>
  </si>
  <si>
    <t>(1) mHE na distrib. mreži EPHZHB</t>
  </si>
  <si>
    <t>(2) mHE na distrib. mreži EPBiH</t>
  </si>
  <si>
    <t>(3) Ukupno mHE</t>
  </si>
  <si>
    <t>(I)
Prozumeri</t>
  </si>
  <si>
    <t>(1) Proizvodnja pros. u domać. EPHZHB</t>
  </si>
  <si>
    <t>(2) Proizvodnja pros. u domać. EPBiH</t>
  </si>
  <si>
    <r>
      <rPr>
        <b/>
        <sz val="10"/>
        <color theme="1"/>
        <rFont val="Calibri"/>
        <family val="2"/>
        <scheme val="minor"/>
      </rPr>
      <t>(3) Ukupna proivodnja pros. u domać.</t>
    </r>
    <r>
      <rPr>
        <b/>
        <sz val="9"/>
        <color theme="1"/>
        <rFont val="Calibri"/>
        <family val="2"/>
        <scheme val="minor"/>
      </rPr>
      <t xml:space="preserve">
</t>
    </r>
    <r>
      <rPr>
        <sz val="9"/>
        <color theme="1"/>
        <rFont val="Calibri"/>
        <family val="2"/>
        <scheme val="minor"/>
      </rPr>
      <t>(I.1)+(I.2)</t>
    </r>
  </si>
  <si>
    <t>(4) Proizvodnja ind. pros. u EPHZHB</t>
  </si>
  <si>
    <t>(5) Proizvodnja ind. pros. u EP BiH</t>
  </si>
  <si>
    <r>
      <t xml:space="preserve">(6) Ukupna proizvodnja ind. pros.
</t>
    </r>
    <r>
      <rPr>
        <sz val="10"/>
        <color theme="1"/>
        <rFont val="Calibri"/>
        <family val="2"/>
        <scheme val="minor"/>
      </rPr>
      <t>(I.4)+(I.5)</t>
    </r>
  </si>
  <si>
    <t>UKUPNO</t>
  </si>
  <si>
    <r>
      <t xml:space="preserve">(J) UKUPNO PROIZVODNJA IZ FOSILNIH GORIVA
</t>
    </r>
    <r>
      <rPr>
        <sz val="10"/>
        <color theme="1"/>
        <rFont val="Calibri"/>
        <family val="2"/>
        <scheme val="minor"/>
      </rPr>
      <t>(C)</t>
    </r>
  </si>
  <si>
    <r>
      <t xml:space="preserve">(K) PROIZVODNJA CHE ČAPLJINA
</t>
    </r>
    <r>
      <rPr>
        <sz val="10"/>
        <color theme="1"/>
        <rFont val="Calibri"/>
        <family val="2"/>
        <scheme val="minor"/>
      </rPr>
      <t>(E.7)</t>
    </r>
  </si>
  <si>
    <r>
      <t xml:space="preserve">(L) UKUPNO PROIZVODNJA IZ OIE
</t>
    </r>
    <r>
      <rPr>
        <sz val="10"/>
        <color theme="1"/>
        <rFont val="Calibri"/>
        <family val="2"/>
        <scheme val="minor"/>
      </rPr>
      <t>(D.4)+(E.8)+(F.6)+(G.4)+(G.7)+(H.3)+(I.3)+(I.6)-(E.7)</t>
    </r>
  </si>
  <si>
    <r>
      <t xml:space="preserve">UKUPNO PROIZVODNJA EL. ENERGIJE
</t>
    </r>
    <r>
      <rPr>
        <sz val="10"/>
        <color theme="1"/>
        <rFont val="Calibri"/>
        <family val="2"/>
        <scheme val="minor"/>
      </rPr>
      <t>(J)+(K)+(L)</t>
    </r>
  </si>
  <si>
    <r>
      <t xml:space="preserve">Jedinica: </t>
    </r>
    <r>
      <rPr>
        <b/>
        <sz val="10"/>
        <rFont val="Arial"/>
        <family val="2"/>
      </rPr>
      <t>[MWh]</t>
    </r>
  </si>
  <si>
    <r>
      <t>Novemba</t>
    </r>
    <r>
      <rPr>
        <sz val="10"/>
        <rFont val="Calibri"/>
        <family val="2"/>
        <scheme val="minor"/>
      </rPr>
      <t>r</t>
    </r>
  </si>
  <si>
    <t>(A)</t>
  </si>
  <si>
    <t xml:space="preserve">(1) Ukupna potrošnja na prenosnoj mreži
</t>
  </si>
  <si>
    <t>(B) ODS</t>
  </si>
  <si>
    <t>(1) Potrošnja na 35 kV</t>
  </si>
  <si>
    <t>(2) Potrošnja na 20 kV</t>
  </si>
  <si>
    <t>(3) Potrošnja na 10 kV</t>
  </si>
  <si>
    <t>(4) Potrošnja 0.4 kV - rasvjeta</t>
  </si>
  <si>
    <t>(5) Potrošnja 0.4 kV - domaćinstva</t>
  </si>
  <si>
    <t>(6) Potrošnja 0.4 kV - ostala</t>
  </si>
  <si>
    <t>(7) Ukupna potrošnja na 0.4 kV
(B.4)+(B.5)+(B.6)</t>
  </si>
  <si>
    <t>(8) Ukupna potrošnja na distributivnoj mreži
(B.1)+(B.2)+(B.3)+(B.7)</t>
  </si>
  <si>
    <t>(9) Gubici na distributivnoj mreži</t>
  </si>
  <si>
    <r>
      <t xml:space="preserve">UKUPNO POTROŠNJA ELEKTRIČNE ENERGIJE
</t>
    </r>
    <r>
      <rPr>
        <sz val="10"/>
        <rFont val="Arial"/>
        <family val="2"/>
      </rPr>
      <t>(A)+(B.8)+(B.9)</t>
    </r>
  </si>
  <si>
    <t>o   PRIRODNI GAS</t>
  </si>
  <si>
    <t>Bilans toplotne energije</t>
  </si>
  <si>
    <r>
      <rPr>
        <b/>
        <sz val="11"/>
        <color theme="1"/>
        <rFont val="Calibri"/>
        <family val="2"/>
        <scheme val="minor"/>
      </rPr>
      <t>Bilans u tekućoj godin</t>
    </r>
    <r>
      <rPr>
        <sz val="11"/>
        <rFont val="Arial CE"/>
        <charset val="238"/>
      </rPr>
      <t>i</t>
    </r>
  </si>
  <si>
    <t>(A) Proizvodnja toplotne energije u sistemima daljinskog grijanja - toplane</t>
  </si>
  <si>
    <t>(1) iz gasa</t>
  </si>
  <si>
    <t>(2) iz uglja</t>
  </si>
  <si>
    <t>(3) iz biomase</t>
  </si>
  <si>
    <t>(B) Proizvodnja toplotne energije iz uglja u termoelektranama</t>
  </si>
  <si>
    <t>(C) Proizvodnja toplotne energije iz biomase u industrijskim ložištima</t>
  </si>
  <si>
    <t>(D) Ukupna proizvodnja toplotne energije</t>
  </si>
  <si>
    <t>(E) Potrošnja toplotne energije u sistemima daljinskog grijanja - toplane</t>
  </si>
  <si>
    <r>
      <t xml:space="preserve">(F) Ukupna potrošnja u sistemima daljinskog grijanja
</t>
    </r>
    <r>
      <rPr>
        <sz val="11"/>
        <color theme="1"/>
        <rFont val="Calibri"/>
        <family val="2"/>
        <scheme val="minor"/>
      </rPr>
      <t>(E.1)+(E.2)+(E.3)</t>
    </r>
  </si>
  <si>
    <t>(G) Potrošnja u etažnom grijanju na gas</t>
  </si>
  <si>
    <t>(H) Potrošnja u individualnim ložištima na ugalj</t>
  </si>
  <si>
    <t>(K) Potrošnja u individualnim ložištima na biomasu</t>
  </si>
  <si>
    <r>
      <t xml:space="preserve">Ukupna potrošnja toplotne energije
</t>
    </r>
    <r>
      <rPr>
        <sz val="11"/>
        <color theme="1"/>
        <rFont val="Calibri"/>
        <family val="2"/>
        <scheme val="minor"/>
      </rPr>
      <t>(F)+(G)+(H)+(K)</t>
    </r>
  </si>
  <si>
    <t>Bilans energije iz obnovljivih izvora</t>
  </si>
  <si>
    <t>(A) Proizvodnja električne energije iz obnovljivih izvora energije (OIE)</t>
  </si>
  <si>
    <t>(1) Hidroelektrane (HE)</t>
  </si>
  <si>
    <t>(2) Vjetroelektrane (VE)</t>
  </si>
  <si>
    <t>(3) Fotonap.elek. (FNE)</t>
  </si>
  <si>
    <t xml:space="preserve">(4) iz ostalih OIE </t>
  </si>
  <si>
    <r>
      <t xml:space="preserve">Ukupna proizvodnja električne energije iz OIE
</t>
    </r>
    <r>
      <rPr>
        <sz val="11"/>
        <color theme="1"/>
        <rFont val="Calibri"/>
        <family val="2"/>
        <scheme val="minor"/>
      </rPr>
      <t>(A.1)+(A.2)+(A.3)+(A.4)</t>
    </r>
  </si>
  <si>
    <t>(B) Proizvodnja toplotne energije iz obnovljivih izvora energije (OIE)</t>
  </si>
  <si>
    <t>(1) Iz biomase u sitemima daljinskog grijanja</t>
  </si>
  <si>
    <t>(2) Iz biomase u individualnim ložištima</t>
  </si>
  <si>
    <t xml:space="preserve">(3) iz ostalih OIE </t>
  </si>
  <si>
    <r>
      <t xml:space="preserve">Ukupna proizvodnja toplinske energije iz OIE
</t>
    </r>
    <r>
      <rPr>
        <sz val="11"/>
        <color theme="1"/>
        <rFont val="Calibri"/>
        <family val="2"/>
        <scheme val="minor"/>
      </rPr>
      <t>(B.1)+(B.2)+(B.3)</t>
    </r>
  </si>
  <si>
    <t>Prikupljanje podataka za izradu energetskog bilansa - Bilans nafte i naftnih derivata</t>
  </si>
  <si>
    <r>
      <t xml:space="preserve"> </t>
    </r>
    <r>
      <rPr>
        <b/>
        <sz val="11"/>
        <color theme="1"/>
        <rFont val="Calibri"/>
        <family val="2"/>
        <scheme val="minor"/>
      </rPr>
      <t>Plan za narednu godinu</t>
    </r>
  </si>
  <si>
    <t>(A) POTROŠNJA</t>
  </si>
  <si>
    <t>(1) BMB 95</t>
  </si>
  <si>
    <t>(2) BMB 98</t>
  </si>
  <si>
    <t>(3) Dizel gorivo</t>
  </si>
  <si>
    <t>(4) Gasna ulja</t>
  </si>
  <si>
    <t>(5) LUEL</t>
  </si>
  <si>
    <t>(6) Lož ulje "LS"</t>
  </si>
  <si>
    <t>(7) Lož ulje "S"</t>
  </si>
  <si>
    <t>(8) Lož ulje "T"</t>
  </si>
  <si>
    <t>(9) Brodsko gorivo</t>
  </si>
  <si>
    <t>(10) Gorivo za mlazne motore</t>
  </si>
  <si>
    <t>(11) Petroleji</t>
  </si>
  <si>
    <t>(12) Bitumeni</t>
  </si>
  <si>
    <t>(13) Naftni koks</t>
  </si>
  <si>
    <t>(14) LPG</t>
  </si>
  <si>
    <t>(15) Benzin za avione/zrakoplove</t>
  </si>
  <si>
    <t>(16) Ostali proizvodi</t>
  </si>
  <si>
    <r>
      <t xml:space="preserve">(AA) UKUPNO POTROŠNJA
</t>
    </r>
    <r>
      <rPr>
        <sz val="11"/>
        <color theme="1"/>
        <rFont val="Calibri"/>
        <family val="2"/>
        <scheme val="minor"/>
      </rPr>
      <t>(A.1)+(A.2)+(A.3)+(A.4)+(A.5)+(A.6)+
(A.7)+(A.8)+(A.9)+(A.10)+(A.11)+(A.12)+
(A.13)+(A.14)+(A.5)+(A.16)</t>
    </r>
  </si>
  <si>
    <t>(B) ZALIHE nafte i naftnih derivata zajedno sa Zalihama OTF</t>
  </si>
  <si>
    <r>
      <t xml:space="preserve">(BB) UKUPNO ZALIHE nafte i naftnih derivata
</t>
    </r>
    <r>
      <rPr>
        <sz val="11"/>
        <color theme="1"/>
        <rFont val="Calibri"/>
        <family val="2"/>
        <scheme val="minor"/>
      </rPr>
      <t>(B.1)+(B.2)+(B.3)+(B.4)+(B.5)+(B.6)+(B.7)+(B.8)+(B.9)+(B.10)+(B.11)+(B.12)+(B.13)+(B.14)+(B.5)+(B.16)</t>
    </r>
  </si>
  <si>
    <r>
      <t xml:space="preserve">UKUPNA KOLIČINA NAFTE I NAFTNIH DERIVATA
</t>
    </r>
    <r>
      <rPr>
        <sz val="11"/>
        <color theme="1"/>
        <rFont val="Calibri"/>
        <family val="2"/>
        <scheme val="minor"/>
      </rPr>
      <t>(AA)-(BB)</t>
    </r>
  </si>
  <si>
    <t>Prikupljanje podataka za izradu energetskog bilansa - Bilans prirodnog gasa</t>
  </si>
  <si>
    <t>(A) Uvoz - Energoinvest</t>
  </si>
  <si>
    <t>(B) Transport u FBiH - BH Gas</t>
  </si>
  <si>
    <t>(C)
Potrošnja u FBiH</t>
  </si>
  <si>
    <t>Sarajevo Gas</t>
  </si>
  <si>
    <t>(1) Sarajevo</t>
  </si>
  <si>
    <t>(2) Istočno Sarajevo</t>
  </si>
  <si>
    <t>(3) JP Visoko Ekoenergija</t>
  </si>
  <si>
    <t>(4) IGM Visoko</t>
  </si>
  <si>
    <t>(7) Željezara Ilijaš</t>
  </si>
  <si>
    <t>(8) EPS Laštro</t>
  </si>
  <si>
    <t>(9) Junuzović Kopex</t>
  </si>
  <si>
    <t>(10) Mittal Steel</t>
  </si>
  <si>
    <t>UKUPNO POTROŠNJA U FBiH
(C.1)+(C.3)+(C.4)+(C.5)+(C.6)+
(C.7)+(C.8)+(C.9)+(C.10)+(C.11)</t>
  </si>
  <si>
    <t>Prikupljanje podataka za izradu energetskog bilansa - Bilans toplotne energije</t>
  </si>
  <si>
    <t xml:space="preserve">(A) Proizvodnja </t>
  </si>
  <si>
    <t>(B) Distributivni gubici</t>
  </si>
  <si>
    <t>(C) Potrošnja - domaćinstva</t>
  </si>
  <si>
    <t>(D) Potrošnja - poslovni subjekti</t>
  </si>
  <si>
    <r>
      <t xml:space="preserve">UKUPNO POTROŠNJA TOPLOTNE ENERGIJE
</t>
    </r>
    <r>
      <rPr>
        <sz val="11"/>
        <color theme="1"/>
        <rFont val="Calibri"/>
        <family val="2"/>
        <scheme val="minor"/>
      </rPr>
      <t>(A)+(B)+(C)+(D)</t>
    </r>
  </si>
  <si>
    <t>Energent</t>
  </si>
  <si>
    <t>Ugalj</t>
  </si>
  <si>
    <t>Električna energija</t>
  </si>
  <si>
    <t>Iz termoelektrana</t>
  </si>
  <si>
    <t>Iz OIE</t>
  </si>
  <si>
    <t>Prirodni gas</t>
  </si>
  <si>
    <t>Nafta i naftni derivati</t>
  </si>
  <si>
    <t>Toplotna energija</t>
  </si>
  <si>
    <t>Iz fosilnih goriva</t>
  </si>
  <si>
    <t>Prikupljanje podataka za izradu energetskog bilansa - Bilans primarnih energenata u TE</t>
  </si>
  <si>
    <t>(A)
TE TUZLA</t>
  </si>
  <si>
    <t>(a)
B L O K  3</t>
  </si>
  <si>
    <t>(1) Ugalj</t>
  </si>
  <si>
    <t>(2) Tečna goriva</t>
  </si>
  <si>
    <t>(3) Biomasa</t>
  </si>
  <si>
    <t>(b)
B L O K  4</t>
  </si>
  <si>
    <t>(c)
B L O K  5</t>
  </si>
  <si>
    <t>(d)
B L O K  6</t>
  </si>
  <si>
    <t>(B)
TE KAKANJ</t>
  </si>
  <si>
    <t>(a) 
B L O K    5</t>
  </si>
  <si>
    <t>(b)
B L O K    6</t>
  </si>
  <si>
    <t>(c)
B L O K    7</t>
  </si>
  <si>
    <t>(C) Ukupno TE TUZLA</t>
  </si>
  <si>
    <t>(1) Ugalj
(A.a.1)+(A.b.1)+(A.c.1)+(A.d.1)</t>
  </si>
  <si>
    <t>(2) Tečna goriva
(A.a.2)+(A.b.2)+(A.c.2)+(A.d.2)</t>
  </si>
  <si>
    <t>(3) Biomasa
(A.a.3)+(A.b.3)+(A.c.3)+(A.d.3)</t>
  </si>
  <si>
    <t>(D) Ukupno TE KAKANJ</t>
  </si>
  <si>
    <t>(1) Ugalj
(B.a.1)+(B.b.1)+(B.c.1)</t>
  </si>
  <si>
    <t>(2) Tečna goriva
(B.a.2)+(B.b.2)+(B.c.2)</t>
  </si>
  <si>
    <t>(3) Biomasa
(B.a.3)+(B.b.3)+(B.c.3)</t>
  </si>
  <si>
    <r>
      <t xml:space="preserve">UKUPNO POTROŠNJA UGLJA
</t>
    </r>
    <r>
      <rPr>
        <sz val="11"/>
        <color theme="1"/>
        <rFont val="Calibri"/>
        <family val="2"/>
        <scheme val="minor"/>
      </rPr>
      <t>(C.1)+(D.1)</t>
    </r>
  </si>
  <si>
    <r>
      <t xml:space="preserve">UKUPNO POTROŠNJA TEČNIH GORIVA
</t>
    </r>
    <r>
      <rPr>
        <sz val="11"/>
        <color theme="1"/>
        <rFont val="Calibri"/>
        <family val="2"/>
        <scheme val="minor"/>
      </rPr>
      <t>(C.2)+(D.2)</t>
    </r>
  </si>
  <si>
    <r>
      <t xml:space="preserve">UKUPNO POTROŠNJA BIOMASE
</t>
    </r>
    <r>
      <rPr>
        <sz val="11"/>
        <color theme="1"/>
        <rFont val="Calibri"/>
        <family val="2"/>
        <scheme val="minor"/>
      </rPr>
      <t>(C.3)+(D.3)</t>
    </r>
  </si>
  <si>
    <t xml:space="preserve"> </t>
  </si>
  <si>
    <t xml:space="preserve">Uslov za ostvarenje planirane proizvodnje električne energije u termoelektranama je obezbjeđenje planiranih količina uglja potrebnog kvaliteta  i tečnih goriva za potpalu kotlova. Uslov za realizaciju planirane proizvodnje je pogonska spremnost elektrana u skladu sa planiranom raspoloživošću, realizacija dinamičkog plana (početak i trajanje) remonta u elektranama, te pogon termo blokova na tehničkom maksimumu. Imajući u vidu da će svaka izmjena planiranih termina remonta proizvodnih jedinica imati za posljedicu izmjenu planirane proizvodnje (snage i energije,  ukupno i dinamički po mjesecima), a samim tim i na ostvarenje prihoda EP BiH, neophodno je striktno pridržavati se vremenskog plana remonta. Vremenski raspored remonta može biti izmijenjen u slučaju potrebe ako to mogućnosti dopuštaju, ili radi optimizacije u korištenju kapaciteta, ili u slučaju bitnih nepredviđenih promjena od uticaja na rad EE sistema, ali samo uz prethodno usaglašavanje i odobravanje u skladu sa aktima EP BiH. Eventualne nabavke uglja veće od količina iskazanih u ovom EE Bilansu dovesti će do povećanja iskazanih  bilansnih viškova koji se mogu plasirati putem prodaje na tržištu električne energije. U cilju usklađivanja rada proizvodnih kapaciteta sa aktuelnim elektroenergetskim prilikama i provođenja energetsko-ekonomske optimizacije, potrebno je vršiti periodična sagledavanja elektroenergetskih prilika za naredni period, kako bi se pravovremeno mogle poduzimati korektivne mjere. Vršiti optimizaciju korištenja proizvodnih kapaciteta putem plasmana kratkoročnih viškova, odnosno saniranja kratkoročnih manjkova električne energije, na tržištu i uz odgovarajući  profil isporuke. Uslov za realizaciju planirane proizvodnje i isporuke potrebnih količina električne energije krajnjim kupcima i drugim subjektima, je održavanje prijenosne mreže na nivou BiH, kao i distributivne mreže u okviru EP BiH. U djelatnosti proizvodnje potrebno je kontinuirano voditi aktivnosti na smanjenu specifične potrošnje toplote po elektranama i po blokovima, smanjenju vlastite potrošnje u svim elektranama, te omogućiti pogon termo blokova na tehničkom maksimumu. U djelatnosti trgovine vršiti optimizaciju korištenja proizvodnih kapaciteta trgovinom  električne energije uz odgovarajući profil isporuke/prijema. </t>
  </si>
  <si>
    <t>(5) VE Ivan Sedlo</t>
  </si>
  <si>
    <t>(1) FNE Zvizdan</t>
  </si>
  <si>
    <t>(2) FNE Hodovo</t>
  </si>
  <si>
    <t>(3) Ostale</t>
  </si>
  <si>
    <t>Jedinica x [1000Sm3]</t>
  </si>
  <si>
    <t>(5) HMC Kakanj</t>
  </si>
  <si>
    <t>(6) Doboj putevi</t>
  </si>
  <si>
    <t>(11) VIK Kiseljak</t>
  </si>
  <si>
    <t>Plan za nerednu godinu 2026. godinu</t>
  </si>
  <si>
    <t>Detaljniji pregled strukture elemenata Bilansa po energentima</t>
  </si>
  <si>
    <t>Plan za narednu godinu 2026. godinu</t>
  </si>
  <si>
    <t xml:space="preserve">Obezbijediti neophodno potrebne rezervne dijelove za rad mehanizovane širokočelne opreme u rudnicima sa podzemnom eksploatacijom u kojima je instalirana ista i njihovo dovođenje u projektovani kapacitet, kao rezerve dijelove za ostalu opremu u rudnicima, upravljanje troškovima proizvodnje, povećanje produktivnosti kroz unapređenje radno-tehnološke discipline, iskoristivost proizvodnih kapaciteta i povćanje odgovornosti upravljanja na svim nivoima, analiza i unapređenje postojeće organizacije Koncerna JP Elektroprivreda BiH d.d. Sarajevo, nastavak aktivnosti investiranja u nabavku rudarske opreme u rudnike prema učešću u bilansi energetskih potreba Federacije BiH i prema dugoročnim održivim programima. Prioritet ulaganja prije svega su tehnologija, uređaji i zaštitna sredstva u funkciji kolektivne i pojedinačne sigurnosti radnika, kontinuirano praćenje i kontrolisanje postojećeg stanja sa primjenom mjera vezanih za siguran rad rudara, uređaja i objekata, aktivan rad na poboljšanju mjera zaštite na radu, kako bi se smanjio broj lakših i težih povreda na radu, broj radnika koji učestalo koriste odsustvo sa posla po osnovu bolovanja, praćenje proizvodnje i prodaje uglja, analiza stanja te preduzimanje potrebnih operativnih mjera za realizaciju planirane proizvodnje i prodaje termoelektranama i ostalim potrošačima te stvaranje povoljnih uslova za izvoz, praćenje proizvodnje otkrivke i otvaranja novih rudarskih prostorija, analiza stanja te preduzimanje potrebnih operativnih mjera za realizaciju planiranog obima poslova (proizvodnje uglja, otkrivke, izrada pripremnih prostorija, održavanja opreme), kontinuiran i blagovremen rad na izradi projektno tehničke dokumentacije koja je neophodna za izvodenje radova, blagovremeno pokretanje procedura nabavke rezervnih dijelova za mašine i opremu, nabavka kompleksnog mehanizovanog širokog čela za otkopavanje uglja, što bi imalo uticaja na sigurnost radnika i izvođenje rudarskih radova i na stabilnost proizvodnje uglja u pogonu "Mramor", RU "Kreka" d.o.o. -Tuzla, upotrebom savremenih naučno-tehničkih dostignuća, poboljšati koeficijente iskorištenja ugljenih slojeva kako bi se pozitivno uticalo na ekonomske parametre kao što su produktivnost, ekonomičnost i rentabilnost; u organizacionom smislu, na poslove nadzora, rukovođenja i upravljanja, u svim organizacionim jedinicama, angažovati stručni kadar, od nadzornotehničkog osoblja do tehničkih rukovodioca. U okvirima Zakona o radu, Zakona o zaštiti na radu i Zakona o PiO/MiO angažovati se na unutarnjim prerasporedima invalida rada Il kategorije kao i rješavanju radno-pravnog statusa istih; maksimalno angažovati vlastite kapacitete (radnike, materijalno-tehnička sredstva) u cilju povećanja raspoloživosti opreme i produktivnosti;
</t>
  </si>
  <si>
    <t>Pratiti i sagledavati proizvodnju i potrošnju električne energije, te po potrebi poduzeti dodatne mjere za usklađivanje realizacije proizvodnje, nabavke i potrošnje. Uslov za realizaciju planirane proizvodnje je pogonska spremnost elektrana u skladu sa planiranom raspoloživošću, te dinamički plan realizacije remonta blokova u termoelektranama. Pružati pomoćne usluge sekundarne i tercijarne regulacije ovisno o trenutnoj raspoloživosti hidroelektrana prijavljenih za pružanje usluge sekundarne i tercijarne regulacije, a sve u skladu Mrežnom kodeksu, Tržišnim pravilima, Procedurama za pomoćne usluge i Ugovorima s NOS BIH-om za pružanje sekundarne i tercijarne regulacije. Osigurati da se radovi koji zahtjevaju totalni zastoj CHE Čapljina izvode u Bilansom planiranim mjesecima. U slučaju hidrologije lošije od ovom Bilansom predviđenom, potrebno je blagovremeno osigurati dodatnu nabavku nedostajućih količina električne energije. U saradnji sa NOS BiH-om potrebno je na vrijeme osigurati planirana isključenja prenosne mreže, naročito naponskog nivoa 220 kV i 400 kV, kako bi se u svim uvjetima zadovoljio kriterij sigurnosti n-1. Nastaviti sa sanacijom distribucijske mreže i postrojenja, ulaganja posebno usmjeriti eliminiranje uskih grla i stvaranju povoljnih naponskih prilika. Tekućim i investicijskim održavanjem osigurati pogonsku spremnost i sigurnu isporuku energije svim kupcima.</t>
  </si>
  <si>
    <t>Detaljniji pregled strukture elemenata Bilansa po energentima/energiji</t>
  </si>
  <si>
    <t>* Obaveza izrade sektorskog energetskog bilansa za toplotnu 
energiju i sektorskog energetskog bilansa za obnovljive izvore 
energije u pogledu drugih vidova energije osim električne energije 
primjenjivaće se počev od izrade energetskog bilansa za 2028. 
godinu</t>
  </si>
  <si>
    <r>
      <rPr>
        <b/>
        <sz val="11"/>
        <rFont val="Arial"/>
        <family val="2"/>
      </rPr>
      <t>C - Potrošnja</t>
    </r>
    <r>
      <rPr>
        <b/>
        <sz val="11"/>
        <color rgb="FFFF0000"/>
        <rFont val="Arial"/>
        <family val="2"/>
      </rPr>
      <t xml:space="preserve">
</t>
    </r>
  </si>
  <si>
    <t xml:space="preserve">B - Razmjena </t>
  </si>
  <si>
    <t>Pri struktuiranju energetskih pokazatelja nastojali smo da, i pored niza specifičnosti, svaki od šest posmatrana segmenta prilagodimo jedinstvenoj matrici podataka čiji glavni parametri jesu:</t>
  </si>
  <si>
    <r>
      <t xml:space="preserve">
</t>
    </r>
    <r>
      <rPr>
        <sz val="11"/>
        <rFont val="Arial"/>
        <family val="2"/>
      </rPr>
      <t>Osnova za izradu Bilansa su podaci energetskih subjekata: rudnici uglja, JP EP BIH, EP HZ-HB, Energoinvest d.d. Sarajevo, BH-GAS i uvoznici naftnih derivata, kao i podaci NOS i statistika, analiza tih podataka i energetskih pokazatelja, te procjena Sektora energije.</t>
    </r>
  </si>
  <si>
    <r>
      <t xml:space="preserve">
</t>
    </r>
    <r>
      <rPr>
        <sz val="11"/>
        <rFont val="Arial"/>
        <family val="2"/>
      </rPr>
      <t>Ministarstvo izrađuje godišnji energetski bilans kao ostvareni energetski bilans za tekuću
godinu i to: ostvareni energetski bilans za period januar - oktobar i prognozu energetskog
bilansa za novembar i decembar, trogodišnji energetski bilans kao planski energetski bilans za naredne tri godine po godinama, sa fokusom na prvoj narednoj godini koja se bilansira po
mjesecima.</t>
    </r>
    <r>
      <rPr>
        <sz val="11"/>
        <color rgb="FFFF0000"/>
        <rFont val="Arial"/>
        <family val="2"/>
      </rPr>
      <t xml:space="preserve">
</t>
    </r>
  </si>
  <si>
    <r>
      <rPr>
        <b/>
        <u/>
        <sz val="14"/>
        <rFont val="Arial CE"/>
        <charset val="238"/>
      </rPr>
      <t xml:space="preserve">Uvod
</t>
    </r>
    <r>
      <rPr>
        <sz val="11"/>
        <rFont val="Arial CE"/>
        <charset val="238"/>
      </rPr>
      <t>(objašnjenje koncepta dokumenta)</t>
    </r>
  </si>
  <si>
    <r>
      <rPr>
        <b/>
        <sz val="11"/>
        <rFont val="Arial CE"/>
        <charset val="238"/>
      </rPr>
      <t>BOSNA I HERCEGOVINA
FEDERACIJA BOSNE I HERCEGOVINE
FEDERALNO MINISTARSTVO ENERGIJE RUDARSTVA I INDUSTRIJE</t>
    </r>
    <r>
      <rPr>
        <b/>
        <sz val="11"/>
        <color rgb="FFFF0000"/>
        <rFont val="Arial CE"/>
        <family val="2"/>
        <charset val="238"/>
      </rPr>
      <t xml:space="preserve">
</t>
    </r>
  </si>
  <si>
    <r>
      <rPr>
        <b/>
        <sz val="16"/>
        <rFont val="Arial CE"/>
        <charset val="238"/>
      </rPr>
      <t xml:space="preserve">BILANS ENERGETSKIH POTREBA FEDERACIJE BiH </t>
    </r>
    <r>
      <rPr>
        <b/>
        <sz val="16"/>
        <color rgb="FFFF0000"/>
        <rFont val="Arial CE"/>
        <family val="2"/>
        <charset val="238"/>
      </rPr>
      <t xml:space="preserve">
</t>
    </r>
  </si>
  <si>
    <t>za 2026. godinu sa projekcijom za 2027. i 2028. godinu</t>
  </si>
  <si>
    <t>Slijede tabele sa detaljnim prikazom po energentima:</t>
  </si>
  <si>
    <r>
      <t>Ugalj</t>
    </r>
    <r>
      <rPr>
        <sz val="11"/>
        <rFont val="Arial"/>
        <family val="2"/>
      </rPr>
      <t xml:space="preserve"> je najvećim dijelom plasiran u termoelektrane, potom za potrebe drugih industrijskih postrojenja i u široku potrošnju. </t>
    </r>
    <r>
      <rPr>
        <b/>
        <sz val="11"/>
        <rFont val="Arial"/>
        <family val="2"/>
      </rPr>
      <t>Električna energija</t>
    </r>
    <r>
      <rPr>
        <sz val="11"/>
        <rFont val="Arial"/>
        <family val="2"/>
      </rPr>
      <t xml:space="preserve"> je isporučena direktnim potrošačima i distributivnim preduzećima u sastavu JP EP BiH i EP HZ-HB. </t>
    </r>
    <r>
      <rPr>
        <b/>
        <sz val="11"/>
        <rFont val="Arial"/>
        <family val="2"/>
      </rPr>
      <t>Derivati nafte</t>
    </r>
    <r>
      <rPr>
        <sz val="11"/>
        <rFont val="Arial"/>
        <family val="2"/>
      </rPr>
      <t xml:space="preserve"> isporučeni su rudnicima, termoelektranama, ostalim industrijskim objektima i distributerima, a </t>
    </r>
    <r>
      <rPr>
        <b/>
        <sz val="11"/>
        <rFont val="Arial"/>
        <family val="2"/>
      </rPr>
      <t xml:space="preserve">prirodni gas  </t>
    </r>
    <r>
      <rPr>
        <sz val="11"/>
        <rFont val="Arial"/>
        <family val="2"/>
      </rPr>
      <t xml:space="preserve">potrošačima direktno priključenim na gasovod (Arcelor Mittal, Željezara Ilijaš, IGM Visoko, TC Kakanj, ŽGP Zenica/JATA Grpup, EPS Laštro i Junuzović Kopex) i distributerima (Sarajevogas Sarajevo i VisokoEkoenergija Visoko). </t>
    </r>
  </si>
  <si>
    <t xml:space="preserve"> *procjena uvoza i potrošnje nafte za novembar/decembar 2025. godine</t>
  </si>
  <si>
    <t>U zadnjoj koloni su prikazani: 
Rizici: u proizvodnji električne energije odnose se na odstupanja između planirane i ostvarene proizvodnje po pojedinim izvorima. Odstupanja nastaju zbog tehničkih, tržišnih i prirodnih faktora te mogu imati značajan uticaj na sigurnost snabdijevanja i finansijske rezultate eleketroenergetskog sistema.</t>
  </si>
  <si>
    <t>Opće i posebne mjere za ostvarenje energetskog bilansa za narednu 2026. godinu po energentima</t>
  </si>
  <si>
    <r>
      <rPr>
        <b/>
        <sz val="9"/>
        <rFont val="Arial CE"/>
        <charset val="238"/>
      </rPr>
      <t xml:space="preserve">Kratak komentar: </t>
    </r>
    <r>
      <rPr>
        <sz val="9"/>
        <rFont val="Arial CE"/>
        <charset val="238"/>
      </rPr>
      <t xml:space="preserve">
Bilansom u tekućoj godini proizvodnja uglja u Federaciji BiH iznosi 5.443.548 tona. Ukupna potrošnja uglja iznosi 5.069.398 tona. Plan za narednu 2026. godinu proizvodnja uglja iznosi 6.312.700 tona, od toga je planiran izvoz u iznosu od 631.000 tona. Ukupna planirana potrošnja za proizvodnju električne energije iznosi 4.666.000 tona.  </t>
    </r>
    <r>
      <rPr>
        <sz val="9"/>
        <color rgb="FFFF0000"/>
        <rFont val="Arial CE"/>
      </rPr>
      <t xml:space="preserve">   
</t>
    </r>
    <r>
      <rPr>
        <sz val="9"/>
        <rFont val="Arial CE"/>
        <charset val="238"/>
      </rPr>
      <t xml:space="preserve">Bilansom planirane količine uglja u 2026. godini, te za naredne tri godine, obezbijediće </t>
    </r>
    <r>
      <rPr>
        <b/>
        <sz val="9"/>
        <rFont val="Arial CE"/>
        <charset val="238"/>
      </rPr>
      <t>stabilno snabdijevanje ugljem</t>
    </r>
    <r>
      <rPr>
        <sz val="9"/>
        <rFont val="Arial CE"/>
        <charset val="238"/>
      </rPr>
      <t xml:space="preserve">  </t>
    </r>
    <r>
      <rPr>
        <b/>
        <sz val="9"/>
        <rFont val="Arial CE"/>
        <charset val="238"/>
      </rPr>
      <t xml:space="preserve">svih planiranih potrošača u Federaciji BiH. </t>
    </r>
  </si>
  <si>
    <t>Odluka EU o 
zabrani uvoza 
ruskog gasa 
od 1.1.2028 g.
Otklanjanje rizika:
Iznalaženje 
alternativnog pravca za snabdjevanje do izgradnje Južne interkonekcije</t>
  </si>
  <si>
    <t xml:space="preserve">Odluka EU 
o zabrani 
uvoza ruskog 
gasa od 1.1.2028.
Otklanjanje rizika:
Iznalaženje alternativnog pravca snabdjevanja do izgradnje Južne interkonekcije
</t>
  </si>
  <si>
    <r>
      <rPr>
        <sz val="11"/>
        <rFont val="Arial"/>
        <family val="2"/>
      </rPr>
      <t xml:space="preserve">Radi se o saldu uvezenih i izvezenih količina.  </t>
    </r>
    <r>
      <rPr>
        <b/>
        <sz val="11"/>
        <rFont val="Arial"/>
        <family val="2"/>
      </rPr>
      <t>Uvoze se prirodni gas i derivati nafte</t>
    </r>
    <r>
      <rPr>
        <sz val="11"/>
        <rFont val="Arial"/>
        <family val="2"/>
      </rPr>
      <t>,</t>
    </r>
    <r>
      <rPr>
        <b/>
        <sz val="11"/>
        <rFont val="Arial"/>
        <family val="2"/>
      </rPr>
      <t xml:space="preserve">  </t>
    </r>
    <r>
      <rPr>
        <sz val="11"/>
        <rFont val="Arial"/>
        <family val="2"/>
      </rPr>
      <t xml:space="preserve">kao i električna energija. U stavku uvoza električne energije uključene su i nabavke u okviru naturalne razmjene sa elektroenergetskim sistemima izvan F BiH. </t>
    </r>
    <r>
      <rPr>
        <b/>
        <sz val="11"/>
        <rFont val="Arial"/>
        <family val="2"/>
      </rPr>
      <t>Prirodni gas</t>
    </r>
    <r>
      <rPr>
        <sz val="11"/>
        <rFont val="Arial"/>
        <family val="2"/>
      </rPr>
      <t xml:space="preserve"> se uvozi iz Ruske Federacije a uvezene količine se očitavaju u Mjerno-regulacionoj stanici Karakaj (Zvornik). Potrošače Federacije BiH snabdijeva privredno društvo Energoinvest d.d. Sarajevo, a ulazne količine i kontrola kvaliteta se očitavaju u Mjerno-regulacionoj stanici Starić (Kladanj). U registru FERK-a evidentirano je, da energetski subjekti iz naftne privrede,</t>
    </r>
    <r>
      <rPr>
        <sz val="11"/>
        <color rgb="FFFF0000"/>
        <rFont val="Arial"/>
        <family val="2"/>
        <charset val="238"/>
      </rPr>
      <t xml:space="preserve"> </t>
    </r>
    <r>
      <rPr>
        <sz val="11"/>
        <rFont val="Arial"/>
        <family val="2"/>
      </rPr>
      <t xml:space="preserve">posjeduju 55 licenci za trgovinu na veliko naftnim derivatima izuzev LPG-a, 20 licenci za trgovanje LPG-a, 29 licenci za skladištenje n/d, te 43 licence za transport n/d drumskim saobraćajem.
</t>
    </r>
    <r>
      <rPr>
        <b/>
        <sz val="11"/>
        <color rgb="FFFF0000"/>
        <rFont val="Arial"/>
        <family val="2"/>
        <charset val="238"/>
      </rPr>
      <t/>
    </r>
  </si>
  <si>
    <r>
      <rPr>
        <b/>
        <u/>
        <sz val="9"/>
        <rFont val="Arial"/>
        <family val="2"/>
        <charset val="238"/>
      </rPr>
      <t xml:space="preserve">
1.  Uvod</t>
    </r>
    <r>
      <rPr>
        <sz val="9"/>
        <rFont val="Arial"/>
        <family val="2"/>
        <charset val="238"/>
      </rPr>
      <t xml:space="preserve">
Elektroenergetski bilans Federacije BiH je jedinstven dokument koji čine godišnji i trogodišnji plan proizvodnje i potrošnje električne energije na području Federacije BiH, te plan svih vrsta razmjene električne energije između elektroprivreda i drugih sistema/partnera.
Elektroenergetski bilans izrađen je na osnovu odredbi i kriterija za planiranje utvrđenih Pravilnikom o radu elektroenergetskog sistema EP BiH i EP HZ HB i Pravilnikom o radu NOS-a, a u skladu sa važećim zakonskim regulativama u BiH,</t>
    </r>
    <r>
      <rPr>
        <sz val="9"/>
        <rFont val="Arial"/>
        <family val="2"/>
      </rPr>
      <t xml:space="preserve"> uzimajući u obzir procjene aktuelnog stanja u elektroenergetskom sistemu Federacije BiH uzimajući podatke za 10 mjeseci 2025. godine i procjene za novembar i decembar 2025. godine.</t>
    </r>
    <r>
      <rPr>
        <sz val="9"/>
        <rFont val="Arial"/>
        <family val="2"/>
        <charset val="238"/>
      </rPr>
      <t xml:space="preserve">
</t>
    </r>
  </si>
  <si>
    <r>
      <t xml:space="preserve">
Plan uvoza za 2026. godinu urađen je na osnovu iskazanih potreba potrošača/ distributera gasa u Federaciji BiH.
Najveći distributer prirodnog gasa, Sarajevogas, za plansku 2026. godinu, iskazao je svoje potrebe gasa za cca. 35,26% više u odnosu na ostvarenu procjenjenu potrošnju u 2025. godini, a VisokoEkoenergija je svoje potrebe za prirodnim gasom u 2026. godinu povećala  za cca. 9,64% u odnosu na potrošnju u 2025. godini. Mittal Steel je iskazao potrebu za cca. 17,26% većim količinama nego što je potrošio u 2025. godini.</t>
    </r>
    <r>
      <rPr>
        <sz val="9"/>
        <color rgb="FFFF0000"/>
        <rFont val="Arial CE"/>
      </rPr>
      <t xml:space="preserve">
</t>
    </r>
    <r>
      <rPr>
        <sz val="9"/>
        <rFont val="Arial CE"/>
        <charset val="238"/>
      </rPr>
      <t xml:space="preserve">Pregled plana uvoza/potrošnje za 2026.godinu i ostvarenja uvoza/potrošnje za 2025. godinu dat je u tabeli iz koje se, pored navedenih pokazatelja o uvozu, vidi da je planirana potrošnja prirodnog gasa 22% veća od potrošnje prirodnog gasa koja je ostvarena u 2025. godini.    </t>
    </r>
    <r>
      <rPr>
        <sz val="9"/>
        <color rgb="FFFF0000"/>
        <rFont val="Arial CE"/>
      </rPr>
      <t xml:space="preserve">                                                   
</t>
    </r>
    <r>
      <rPr>
        <sz val="9"/>
        <rFont val="Arial CE"/>
        <charset val="238"/>
      </rPr>
      <t>U Federaciji BiH nema proizvodnje prirodnog gasa i svo snabdijevanje se bazira na uvozu od jednog dobavljača, iz Ruske Federacije. U Federaciji Bosne i Hercegovine ne postoje ni vlastita niti iznajmljena skladišta, već se po potrebi koriste zalihe iz magistralnog gasovoda. 
U prethodnom periodu svi potrošači su bili uredno snabdjeveni, a što se očekuje i u narednom periodu, odnosno da neće doći do zastoja ili prekida u isporuci i transportu prirodnog gasa kroz treće zemlje do Bosne i Hercegovine. Službe odražavanja BH GAS-a vrši redovno održavanje transportnog sistema.
Potrebno je naglasiti da je sigurnost snabdijevanja prirodnim gasom opterećena dugom Ruskoj Federaciji za isporučeni prirodni gas u ratnom periodu, kao i nedonošenjem zakonske regulative na Državnom nivou, odnosno usaglašavanje entitetskih propisa sa istim.</t>
    </r>
    <r>
      <rPr>
        <sz val="9"/>
        <color rgb="FFFF0000"/>
        <rFont val="Arial CE"/>
      </rPr>
      <t xml:space="preserve">
</t>
    </r>
    <r>
      <rPr>
        <b/>
        <sz val="9"/>
        <rFont val="Arial CE"/>
        <charset val="238"/>
      </rPr>
      <t xml:space="preserve">Bilansom prirodnog gasa za 2026. godinu planirano je stabilno snabdijevanje Federacije BiH prirodnim gasom, sa projekcijama na 2027. i 2028. godinu.
</t>
    </r>
  </si>
  <si>
    <r>
      <rPr>
        <b/>
        <sz val="9"/>
        <rFont val="Arial CE"/>
        <charset val="238"/>
      </rPr>
      <t>Kratak komentar</t>
    </r>
    <r>
      <rPr>
        <sz val="9"/>
        <rFont val="Arial CE"/>
        <charset val="238"/>
      </rPr>
      <t xml:space="preserve">:                                                                                                                                                               Ukupna proizvodnja električne energije iz obnovljivih izvora energije u tekućoj godini iznosi 4.129.765 MWh, od čega proizvodnja električne energije iz hidroelektrana iznosi 2.924.931 MWh, vjetroelektrana 595.299 MWh i fotonaponskih elektrana 609.535 MWh. Plan proizvodnje električne energije iz obnovljivih izvora energije za narednu godinu je u iznosu 4.656.977 MWh.  </t>
    </r>
    <r>
      <rPr>
        <sz val="9"/>
        <color rgb="FFFF0000"/>
        <rFont val="Arial CE"/>
      </rPr>
      <t xml:space="preserve">
</t>
    </r>
  </si>
  <si>
    <t xml:space="preserve">Bilansom uglja za 2026., 2027. i 2028. godinu  planirano je stabilno snabdijevanje  Federacije BiH ugljem.  </t>
  </si>
  <si>
    <r>
      <t xml:space="preserve">
Plan ukupne potrošnje uglja za 2026. godinu iznosi 4.133.604 t, što je manje za 76,9% u odnosu na 2025. godinu. Bilans u tekućoj godini potrošnje uglja je u iznosu od 17.895.757 t, od čega je ukupna potrošnja TE Tuzla u iznosu od 16.091.135 t i TE Kakanj u iznosu od 1.804.622 t, ukupna potrošnja tečnih goriva u iznosu od 4.067 t, što je manje za 392 t od plana u 2026. godini.
</t>
    </r>
    <r>
      <rPr>
        <sz val="9"/>
        <color rgb="FFFF0000"/>
        <rFont val="Arial CE"/>
      </rPr>
      <t xml:space="preserve">
</t>
    </r>
    <r>
      <rPr>
        <b/>
        <sz val="9"/>
        <rFont val="Arial CE"/>
        <charset val="238"/>
      </rPr>
      <t xml:space="preserve">Bilansom primarnih energenata za 2026. godinu planirano je stabilno snabdijevanje Federacije BiH primarnih energenata u TE, sa projekcijama na 2027. i 2028. godinu.
</t>
    </r>
  </si>
  <si>
    <t xml:space="preserve">zauzima većinski udio. Bilansne rezerve A, B i C1 kategorije lignita i mrkog uglja u Federaciji BiH, iznose oko 1,91 milijardi tona (ligniti </t>
  </si>
  <si>
    <t xml:space="preserve">1,17 milijardi, mrki ugalj 784,37 miliona), što u ovom vremenu čini nezamjenljiv energetski potencijal. </t>
  </si>
  <si>
    <t>Od ukupne godišnje proizvodnje uglja oko 74,00% preuzima JP Elektroprivreda BiH za potrebe termoelektrana u Tuzli i Kaknju,</t>
  </si>
  <si>
    <t xml:space="preserve">11,50% proizvedenog uglja isporuči se industriji i ostalim potrošačima, a oko 8,5% izvozi se u susjedne države.   </t>
  </si>
  <si>
    <t>** toplotna energija će se raditi od 2028. godine</t>
  </si>
  <si>
    <t>***Iako u FBiH nema  proizvodnje naftnih derivata, zbog finansijskih implikacija, količine iz Republike Srpske su kalkulisane kao međuentitetska trgovina
u bilansu n/d prikazani su podaci uvoza/plasmana  n/d samo za zadovoljenje potreba u FBiH</t>
  </si>
  <si>
    <r>
      <t xml:space="preserve">4. Potrošnja električne energije
</t>
    </r>
    <r>
      <rPr>
        <sz val="9"/>
        <rFont val="Arial"/>
        <family val="2"/>
        <charset val="238"/>
      </rPr>
      <t xml:space="preserve">Ukupnu potrošnju električne energije čine: ukupna potrošnja na prenosnoj mreži, ukupna potrošnja na distributivnoj mreži i gubici na distributivnoj mreži. 
U 2026. godini planirana je ukupna potrošnja električne energije u količini od 7.463,3 GWh.
</t>
    </r>
    <r>
      <rPr>
        <sz val="9"/>
        <rFont val="Arial"/>
        <family val="2"/>
      </rPr>
      <t xml:space="preserve">Ukupna potrošnja na prenosnoj mreži planirana je u količini od 537,741 GWh. </t>
    </r>
    <r>
      <rPr>
        <sz val="9"/>
        <color rgb="FFFF0000"/>
        <rFont val="Arial"/>
        <family val="2"/>
      </rPr>
      <t xml:space="preserve">
</t>
    </r>
    <r>
      <rPr>
        <sz val="9"/>
        <rFont val="Arial"/>
        <family val="2"/>
      </rPr>
      <t>Ukupna potrošnja na distributivnoj mreži planirana je u količini od 6.385,7 GWh.</t>
    </r>
    <r>
      <rPr>
        <sz val="9"/>
        <color rgb="FFFF0000"/>
        <rFont val="Arial"/>
        <family val="2"/>
      </rPr>
      <t xml:space="preserve">
</t>
    </r>
    <r>
      <rPr>
        <sz val="9"/>
        <rFont val="Arial"/>
        <family val="2"/>
      </rPr>
      <t xml:space="preserve">Gubici na distributivnoj mreži planirani su u iznosu od 539,864 GWh. </t>
    </r>
    <r>
      <rPr>
        <sz val="9"/>
        <rFont val="Arial"/>
        <family val="2"/>
        <charset val="238"/>
      </rPr>
      <t xml:space="preserve">
</t>
    </r>
  </si>
  <si>
    <t xml:space="preserve">                                                                                              Plan - Bilans energetskih potreba FBiH za 2026. godinu sa projekcijom za 2027. i 2028. godinu</t>
  </si>
  <si>
    <t xml:space="preserve">                       BILANS ENERGETSKIH POTREBA FEDERACIJE BiH ZA 2026. GODINU SA PROJEKCIJOM ZA 2027. I 2028. GODINU JE ZATVOREN U SVIM SEGMENTIMA
(ugalj, el.energija, prirodni gas, nafta i naftni derivati, toplotna energija i energija iz OIE  - za plansku potrošnju stvoreni su preduslovi, uz predviđene mjere i planiranu domaću proizvodnju/uvoz)</t>
  </si>
  <si>
    <r>
      <rPr>
        <b/>
        <sz val="9"/>
        <rFont val="Arial CE"/>
        <charset val="238"/>
      </rPr>
      <t>Kratak komentar:</t>
    </r>
    <r>
      <rPr>
        <sz val="9"/>
        <rFont val="Arial CE"/>
        <charset val="238"/>
      </rPr>
      <t xml:space="preserve">
Elektroenergetskim Bilansom za 2026. godinu planirana je ukupna proizvodnja električne energije u iznosu od 8.398.903,65 MWh. Ukupna potrošnja električne energije na području FBiH planirana je u količini od </t>
    </r>
    <r>
      <rPr>
        <sz val="9"/>
        <color rgb="FFFF0000"/>
        <rFont val="Arial CE"/>
        <charset val="238"/>
      </rPr>
      <t xml:space="preserve"> </t>
    </r>
    <r>
      <rPr>
        <sz val="9"/>
        <rFont val="Arial CE"/>
        <charset val="238"/>
      </rPr>
      <t>7.463.292,3</t>
    </r>
    <r>
      <rPr>
        <sz val="9"/>
        <color rgb="FFFF0000"/>
        <rFont val="Arial CE"/>
        <charset val="238"/>
      </rPr>
      <t xml:space="preserve"> </t>
    </r>
    <r>
      <rPr>
        <sz val="9"/>
        <rFont val="Arial CE"/>
        <charset val="238"/>
      </rPr>
      <t xml:space="preserve">MWh. Ovim elektroenergetskim bilansom predviđeno je da se snabdijevanje domaćeg konzuma zadovolji proizvodnjom iz domaćih izvora i nabavkom količina na tržištu el. energije sa gubicima električne energije u iznosu od 539.864,3 MWh. 
</t>
    </r>
    <r>
      <rPr>
        <b/>
        <sz val="9"/>
        <rFont val="Arial CE"/>
        <charset val="238"/>
      </rPr>
      <t>Ispunjavanjem gore navedenog stvoriće se preduslovi za stabilno snabdijevanje Federacije BiH električnom energijom u 2026., 2027. i 2028. godini.</t>
    </r>
  </si>
  <si>
    <t>Operacionalizacija sporazuma o regulisanju ratnog duga prema Gazexportu, regulisati ugovorima sve obaveze za isporuku, transport i distribuciju planiranih količina gasa sa gasnim subjektima u Federaciji BiH, kontinuirano praćenje uvoznih količina, kvalitete gasa, transporta i potrošnje prirodnog gasa kod svih potrošača u Federaciji BiH i o tom redovno izvještavanje Federalnog ministarstva energije, rudarstva i industrije svakog mjeseca, odnosno kvartalno, redovno održavanje gasnog sistema u Federaciji BiH s ciljem sigurnog i kontinuiranog transporta prirodnog gasa do potrošača, poboljšanje finansijske likvidnosti kroz osiguranje naplate potrošenih količina prirodnog gasa u prethodnom periodu, obezbjeđenje naplate tekućih isporuka prirodnog gasa te plaćanje isporuka gasa isporučiocu i transporterima, regulacija cijene prirodnog gasa snabdjevačima, postizanje međuentitetskih dogovora i međunarodnih Sporazuma oko izgradnje projekta Južna interkonekcija BiH i RH, Studija izvodljivosti za Regionalni gasovod "Južna interkonekcija BiH i RH" i Studija izvodljivosti za gasovod "Zapadna Interkonekcija BiH i RH", aktivnosti na realizaciji razvojnih projekata s ciljem diverzifikacije izvora snabdijevanja, obezbjeđenje urednog snabdijevanja prirodnim gasom potrošača na teritoriji Federacije BiH.</t>
  </si>
  <si>
    <r>
      <t xml:space="preserve">(3) Ukupna proizvodnja topl. energije
</t>
    </r>
    <r>
      <rPr>
        <sz val="11"/>
        <color theme="1"/>
        <rFont val="Calibri"/>
        <family val="2"/>
        <scheme val="minor"/>
      </rPr>
      <t>(E.1)+(E.2)</t>
    </r>
  </si>
  <si>
    <r>
      <t xml:space="preserve">Cilj ovog dokumenta je da iskaže neophodne elemente i pokazatelje  </t>
    </r>
    <r>
      <rPr>
        <b/>
        <sz val="11"/>
        <rFont val="Arial"/>
        <family val="2"/>
      </rPr>
      <t xml:space="preserve">Bilansa energetskih potreba Federacije BiH koje čine godišnji i trogodišnji energetski bilans </t>
    </r>
    <r>
      <rPr>
        <sz val="11"/>
        <rFont val="Arial"/>
        <family val="2"/>
      </rPr>
      <t>(u daljnjem tekstu Bilans), uključujući energetske pokazatelje ostvarenja Bilansa u 2025. godini:</t>
    </r>
  </si>
  <si>
    <t>o   OBNOVLJIVI IZVORI ENERGIJE</t>
  </si>
  <si>
    <t>o   TOPLOTNA ENERGIJA</t>
  </si>
  <si>
    <t>o   NAFTA I NAFTNI DERIVATI</t>
  </si>
  <si>
    <t xml:space="preserve">U 2026. godini, Rudnici uglja u Federaciji Bosne i Hercegovine planirali su proizvesti 6.312.700 tona, što je u odnosu na ostvarenu proizvodnju u  </t>
  </si>
  <si>
    <r>
      <rPr>
        <sz val="11"/>
        <rFont val="Arial CE"/>
        <charset val="238"/>
      </rPr>
      <t>u 2025. godini, veća za 869.152</t>
    </r>
    <r>
      <rPr>
        <sz val="11"/>
        <color rgb="FFFF0000"/>
        <rFont val="Arial CE"/>
        <charset val="238"/>
      </rPr>
      <t xml:space="preserve"> </t>
    </r>
    <r>
      <rPr>
        <sz val="11"/>
        <rFont val="Arial CE"/>
        <charset val="238"/>
      </rPr>
      <t>tone.</t>
    </r>
  </si>
  <si>
    <t xml:space="preserve">Planiran plasman u JP Elektroprivreda BiH d.d. Sarajevo (TE) u 2026. godini je 4.666.000 tona i veći je za 506.392 tone od ostvarenog u   </t>
  </si>
  <si>
    <t>RMU "Đurđevik" d.o.o. - Đurđevik, RMU "Breza" d.o.o. -  Breza, RMU "Abid Lolić Bila" - Travnik - Bila, RMU "Kakanj" d.o.o. Kakanj i RU "Kreka" d.o.o. - Tuzla.</t>
  </si>
  <si>
    <t xml:space="preserve">2025. godini. U 2025. godini RU u Federaciji BiH su četiri puta revidovali godišnje planove, a odnosi se na Rudnike: </t>
  </si>
  <si>
    <r>
      <t xml:space="preserve">3. Proizvodnja električne energije
</t>
    </r>
    <r>
      <rPr>
        <sz val="9"/>
        <rFont val="Arial"/>
        <family val="2"/>
        <charset val="238"/>
      </rPr>
      <t xml:space="preserve">U 2026. godini planira se ukupna proizvodnja električne energije u količini od </t>
    </r>
    <r>
      <rPr>
        <sz val="9"/>
        <rFont val="Arial"/>
        <family val="2"/>
      </rPr>
      <t xml:space="preserve">8.398,9 GWh, što je cca. 5,55% manje u odnosu na proizvodnju u 2025. godini koja je uz procjenu iznosila 8.891,2 GWh. JP EP HZHB planira da će proizvodnja el. energije u 2026. godini biti u količini od 2.053,5 GWh i veća je od realizovane u 2025. za 11,9%, odnosno veća od planirane u 2027. god. za 14,8%. Plan je da se u 2026. </t>
    </r>
    <r>
      <rPr>
        <sz val="9"/>
        <rFont val="Arial"/>
        <family val="2"/>
        <charset val="238"/>
      </rPr>
      <t>godinu proizvede u: HE Rama - 650 GWh, CHE Čapljina - 195,0 GWh, HE Mostar - 237 GWh, HE Jajce 1 - 211 GWh, HE Jajce 2 - 148 GWh, HE Peć-Mlini - 67 GWh, HE Mostarsko blato - 118 GWh i VE Mesihovina 145 GWh.</t>
    </r>
    <r>
      <rPr>
        <sz val="9"/>
        <rFont val="Arial"/>
        <family val="2"/>
      </rPr>
      <t xml:space="preserve"> U JP Elektroprivreda BiH, u slučaju 70% vjerovatnoće pojave dotoka vode kod HE i uz snabdjevenost TE sa planiranim količinama uglja, te pretpostavljenu potrošnju, isporuku i prijem električne energije 2026. godine EP BiH bi imala proizvodnju od 5.311,8 GWh i raspolagala bi sa 4,1 GWh bilansinog viška na godišnjem nivou. Prema planiranoj mjesečnoj dinamici mjesečni bilansi manjkovi/viškovi su neznatnog operativnog nivoa, osim u mjesecu januaru. U slučajnu sušnih hidrooloških prilika (90% posto vjerovatnoće dotoka vode), elektroprivreda BiH ima ukupni godišnji bilansni manjak od 244,7 GWh. Planovi proizvodnje za 2027. godinu i 2028. godinu bi bila slična i generalno za sve tri godine ovog trogodišnjeg EE Bilansa u pojedinim periodima godine postoje viškovi električne energije u noćnim satima, a koji će biti predmetno kratkoročne trgovine tokom operativne operacije bilansa. Ukupno je planirano da hidroelektrane JP EP BiH u 2026. godini proizvedu na pragu 1.312,5 GWh što je za 0,24% ili za 3,13 GWh više od procjenjene proizvodnje HE u 2025. godini, a planirana je ukupna proizvodnja el. energije u termoelektranama iznosila bi 3.807,8 GWh što je za 20% ili 950 GWh manje od procjenjene proizvodnje u 2025. godini, pri čemu bi TE Tuzla proizvela 2.276 GWh, što je za  23,37% manje od procjenjene u 2025. godini, a TE Kakanj bi proizvela 1.531,76 GWh što je za 14,3% manje od procjenjene u 2025. godine. </t>
    </r>
  </si>
  <si>
    <r>
      <t xml:space="preserve">
2. Elektroenergetske prilike 
</t>
    </r>
    <r>
      <rPr>
        <sz val="9"/>
        <rFont val="Arial"/>
        <family val="2"/>
        <charset val="238"/>
      </rPr>
      <t xml:space="preserve">Uz podloge i pretpostavke korištene za izradu Elektroenergetskog bilansa, postigli bi se uslovi da se proizvodnja električne energije u </t>
    </r>
    <r>
      <rPr>
        <sz val="9"/>
        <color theme="1"/>
        <rFont val="Arial"/>
        <family val="2"/>
      </rPr>
      <t>2026. godini sa projekcijama na 2027. i 2028. godinu,</t>
    </r>
    <r>
      <rPr>
        <sz val="9"/>
        <color rgb="FFFF0000"/>
        <rFont val="Arial"/>
        <family val="2"/>
      </rPr>
      <t xml:space="preserve"> </t>
    </r>
    <r>
      <rPr>
        <sz val="9"/>
        <rFont val="Arial"/>
        <family val="2"/>
        <charset val="238"/>
      </rPr>
      <t xml:space="preserve">planira na optimalan način. To podrazumijeva potpuno iskorištenje raspoloživih kapaciteta u hidroelektranama uz korištenje dotoka vode na poželjnim kotama akumulacija, a kod termoelektrana postoje ograničenja u izradi EE Bilansa za period 2026.-2028. godina i to kod  termoblokova: blokova G4 u TE Tuzla i G5 u TE Kakanj vezano je za odluku Ministarskog vijeća a u skladu sa odobrenjem Parlamenta Federacije o produžetku rada, odustalo se od ograničenja od broja sati. Također u skladu sa planovima ugradnje instalacija DeNOx i DeSOx sistem na termoblokovima u 2028. godini u TE Tuzla moguć je pogon jednog termobloka koji koristimo uglja lignit i mrki ugalj, a u TE Kakanj moguć je pogon termoblokova G6 i G7.
U skladu sa planovima Elektroenergetskih preduzeća i dalje će se nastaviti </t>
    </r>
    <r>
      <rPr>
        <sz val="9"/>
        <color theme="1"/>
        <rFont val="Arial"/>
        <family val="2"/>
      </rPr>
      <t>sanacija</t>
    </r>
    <r>
      <rPr>
        <sz val="9"/>
        <rFont val="Arial"/>
        <family val="2"/>
        <charset val="238"/>
      </rPr>
      <t xml:space="preserve"> i rekonstrukcija proizvodnih kapaciteta a ulaskom u pogon ovih proizvodnih kapaciteta povećati će se proizvodne mogućnosti, te sigurnost i efikasnost rada EES-a Federacije BiH. 
Planska proizvodnja u 2026. godini, u količini od </t>
    </r>
    <r>
      <rPr>
        <sz val="9"/>
        <color rgb="FFFF0000"/>
        <rFont val="Arial"/>
        <family val="2"/>
      </rPr>
      <t xml:space="preserve"> </t>
    </r>
    <r>
      <rPr>
        <sz val="9"/>
        <rFont val="Arial"/>
        <family val="2"/>
      </rPr>
      <t>8.398,9</t>
    </r>
    <r>
      <rPr>
        <sz val="9"/>
        <color rgb="FFFF0000"/>
        <rFont val="Arial"/>
        <family val="2"/>
      </rPr>
      <t xml:space="preserve"> </t>
    </r>
    <r>
      <rPr>
        <sz val="9"/>
        <rFont val="Arial"/>
        <family val="2"/>
        <charset val="238"/>
      </rPr>
      <t xml:space="preserve">GWh, a u odnosu na proizvodnju u </t>
    </r>
    <r>
      <rPr>
        <sz val="9"/>
        <rFont val="Arial"/>
        <family val="2"/>
      </rPr>
      <t>2025.</t>
    </r>
    <r>
      <rPr>
        <sz val="9"/>
        <rFont val="Arial"/>
        <family val="2"/>
        <charset val="238"/>
      </rPr>
      <t xml:space="preserve"> godine manja je za cca. </t>
    </r>
    <r>
      <rPr>
        <sz val="9"/>
        <rFont val="Arial"/>
        <family val="2"/>
      </rPr>
      <t xml:space="preserve">5,5% odnosno za cca. 492 </t>
    </r>
    <r>
      <rPr>
        <sz val="9"/>
        <rFont val="Arial"/>
        <family val="2"/>
        <charset val="238"/>
      </rPr>
      <t>GWh, dok je planska potrošnja za 2026. godinu predviđena u obimu</t>
    </r>
    <r>
      <rPr>
        <sz val="9"/>
        <rFont val="Arial"/>
        <family val="2"/>
      </rPr>
      <t xml:space="preserve"> 7.463,292 GWh</t>
    </r>
    <r>
      <rPr>
        <sz val="9"/>
        <rFont val="Arial"/>
        <family val="2"/>
        <charset val="238"/>
      </rPr>
      <t xml:space="preserve"> što je cca</t>
    </r>
    <r>
      <rPr>
        <sz val="9"/>
        <rFont val="Arial"/>
        <family val="2"/>
      </rPr>
      <t xml:space="preserve">. 3,6% veća od potrošnje u 2025. godini, odnosno za cca. 263,5 </t>
    </r>
    <r>
      <rPr>
        <sz val="9"/>
        <rFont val="Arial"/>
        <family val="2"/>
        <charset val="238"/>
      </rPr>
      <t>GWh, planska potrošnja za 2027. i 2028. godinu se smanjuje za cca. 18% u odnosu na 2026. godinu</t>
    </r>
    <r>
      <rPr>
        <sz val="9"/>
        <color rgb="FFFF0000"/>
        <rFont val="Arial"/>
        <family val="2"/>
      </rPr>
      <t>.</t>
    </r>
    <r>
      <rPr>
        <sz val="9"/>
        <rFont val="Arial"/>
        <family val="2"/>
        <charset val="238"/>
      </rPr>
      <t xml:space="preserve">
</t>
    </r>
  </si>
  <si>
    <t>Rizici za realizaciju planirane proizvodnje ublažavaju se operativnom rezervom u hidroelektrana i kroz odgovoarajući nivo snage u hladnoj rezervi u termoelektranama u onim mjeecima u kojima se to moguće. Također, planirana je kupovina elek. Energije u situacijama prinudnih i preventivnih izlazaka iz pogona termo blokova sa mjesečnom količinom od 10,0 GWh do 14,4 GWh. Na ovaj način može se obezbijediti pouzdan pogon sistema tokom godine.</t>
  </si>
  <si>
    <r>
      <rPr>
        <sz val="9"/>
        <rFont val="Arial"/>
        <family val="2"/>
        <charset val="238"/>
      </rPr>
      <t xml:space="preserve">Planirane raspoložive količine uglja ne omogućavaju dovoljan nivo ukupne godišnje proizvodnje da budu zadovoljene potrebe kupaca EP BiH, tako da su u cilju anuliranja godišnjeg bilansnog manjka, sklopljeni ugovori o otkupu električne energije od nezavisnih proizvođača FNE i VE u ukupnoj količini od 568,7 GWh.
</t>
    </r>
    <r>
      <rPr>
        <b/>
        <u/>
        <sz val="9"/>
        <rFont val="Arial"/>
        <family val="2"/>
      </rPr>
      <t>Napomene radi:</t>
    </r>
    <r>
      <rPr>
        <u/>
        <sz val="9"/>
        <color rgb="FFFF0000"/>
        <rFont val="Arial"/>
        <family val="2"/>
      </rPr>
      <t xml:space="preserve">
</t>
    </r>
    <r>
      <rPr>
        <sz val="9"/>
        <rFont val="Arial"/>
        <family val="2"/>
      </rPr>
      <t>U slučaju 70% vjerovatnoće pojave dotoka vode kod hidroelektrane i uz snabdjevenost termoelektrana sa planiranim količinama uglja, te pretpostavljenu potrošnju, isporuku i prijem električne energije u 2026. godini, EP BiH bi raspolagala sa 4,1 GWh bilansnog viška na godišnjem nivou. Prema planiranoj mjesečnoj dinamici, mjesečni bilansni manjkovi/viškovi su neznatnog operativnog nivoa (osim u mjesecu januaru). U slučaju sušnih hidroloških prilika (90% vjerovatnoća pojave dotoka vode), EP BiH ima ukupni godišnji bilansni manjak od 244,7 GWh, dok bi za 2027. i 2028. godinu bilansni viškovi bili nešto veći.</t>
    </r>
    <r>
      <rPr>
        <sz val="9"/>
        <color rgb="FFFF0000"/>
        <rFont val="Arial"/>
        <family val="2"/>
      </rPr>
      <t xml:space="preserve">
</t>
    </r>
    <r>
      <rPr>
        <b/>
        <sz val="9"/>
        <rFont val="Arial"/>
        <family val="2"/>
      </rPr>
      <t>Elektroenergetskim Bilansom za 2026., 2027. i 2028. godinu planirano je stabilno snabdijevanje Federacije BiH električnom energijom.</t>
    </r>
  </si>
  <si>
    <r>
      <rPr>
        <b/>
        <sz val="9"/>
        <rFont val="Arial CE"/>
        <charset val="238"/>
      </rPr>
      <t>Kratak komentar</t>
    </r>
    <r>
      <rPr>
        <sz val="9"/>
        <rFont val="Arial CE"/>
        <charset val="238"/>
      </rPr>
      <t>:</t>
    </r>
    <r>
      <rPr>
        <sz val="9"/>
        <color rgb="FFFF0000"/>
        <rFont val="Arial CE"/>
      </rPr>
      <t xml:space="preserve">
</t>
    </r>
    <r>
      <rPr>
        <sz val="9"/>
        <rFont val="Arial CE"/>
        <charset val="238"/>
      </rPr>
      <t xml:space="preserve">
Bilans uvoza prirodnog gasa u Federaciji Bosni i Hercegovini za tekuću godinu iznosi 154.840 hilj. Sm3. Plan uvoza prirodnog gasa za 2026. godinu je u iznosu 197.700 hilj. Sm3 što je za cca. 31% više od ostvarene potrošnje u prethodnoj godini koja je iznosila 150.765 hilj. Sm3. Od strane Energoinvesta d.d. Sarajevo provedena je aktivnost na produženju Ugovora o snabdjevanju, a sve s ciljem sigurnog snabdijevanja Federacije BiH prirodnim gasom. Plan uvoza prirodnog gasa za 2027. godinu je u iznosu 206.837,75 hilj. Sm3, a planirana potrošnja je u iznosu 204.533 Sm3.
Bilansom planirane količine prirodnog gasa za 2026. godinu, za 2027. godinu i 2028. godinu obezbijediće</t>
    </r>
    <r>
      <rPr>
        <b/>
        <sz val="9"/>
        <rFont val="Arial CE"/>
        <charset val="238"/>
      </rPr>
      <t xml:space="preserve"> stabilno snabdijevanje Federacije BiH gasom</t>
    </r>
    <r>
      <rPr>
        <sz val="9"/>
        <rFont val="Arial CE"/>
        <charset val="238"/>
      </rPr>
      <t xml:space="preserve">. </t>
    </r>
  </si>
  <si>
    <r>
      <t>Kratak komentar:</t>
    </r>
    <r>
      <rPr>
        <sz val="9"/>
        <rFont val="Arial CE"/>
      </rPr>
      <t xml:space="preserve">
</t>
    </r>
    <r>
      <rPr>
        <sz val="9"/>
        <rFont val="Arial CE"/>
        <charset val="238"/>
      </rPr>
      <t xml:space="preserve">Bilans uvoza nafte i naftnih derivata za tekuću godinu  iznosi 1.291.995 tona, dok izvoz iznosi 11.881,78 tona. Ukupna potrošnja nafte i naftnih derivata iznosi 32.208,43 tona. Najveći dio potrošnje odnosi se na rudnike uglja u iznosu od 28.141,43 tone i termoelektrane u iznosu od 4.067 tona. Ukupne rezerve procijenjene su na 5.308,70 tona. Dinamika snabdjevanja nafte i naftnih derivata ovisit će o zahtjevima domaćeg tržišta i odnosa na svjetskom tržištu.
Bilansom za 2026., 2027. i 2028. godinu planira se </t>
    </r>
    <r>
      <rPr>
        <b/>
        <sz val="9"/>
        <rFont val="Arial CE"/>
        <charset val="238"/>
      </rPr>
      <t>uredno snabdijevanje</t>
    </r>
    <r>
      <rPr>
        <sz val="9"/>
        <rFont val="Arial CE"/>
        <charset val="238"/>
      </rPr>
      <t xml:space="preserve"> </t>
    </r>
    <r>
      <rPr>
        <b/>
        <sz val="9"/>
        <rFont val="Arial CE"/>
        <charset val="238"/>
      </rPr>
      <t>Federacije BiH naftom i naftnim derivatima.</t>
    </r>
  </si>
  <si>
    <t>Napomena:  (A) Uvoz: Odnosi se na uvoz za Federaciju BiH</t>
  </si>
  <si>
    <r>
      <t>Kod izrade elektroenergetskog bilansa za 2026. godinu, osnovno polazište predstavlja zadovoljenje očekivane ukupne potrošnje električne energije na području Federacije BiH od</t>
    </r>
    <r>
      <rPr>
        <sz val="9"/>
        <color rgb="FFFF0000"/>
        <rFont val="Arial"/>
        <family val="2"/>
      </rPr>
      <t xml:space="preserve"> </t>
    </r>
    <r>
      <rPr>
        <sz val="9"/>
        <rFont val="Arial"/>
        <family val="2"/>
      </rPr>
      <t>7.463,292</t>
    </r>
    <r>
      <rPr>
        <sz val="9"/>
        <color rgb="FFFF0000"/>
        <rFont val="Arial"/>
        <family val="2"/>
      </rPr>
      <t xml:space="preserve"> </t>
    </r>
    <r>
      <rPr>
        <sz val="9"/>
        <rFont val="Arial"/>
        <family val="2"/>
        <charset val="238"/>
      </rPr>
      <t xml:space="preserve">GWh.
Potrebno je naglasiti da je planirano učešće hidroelektrana u ukupnoj proizvodnji u procentu od </t>
    </r>
    <r>
      <rPr>
        <sz val="9"/>
        <rFont val="Arial"/>
        <family val="2"/>
      </rPr>
      <t xml:space="preserve">37,4%, termoelektrane 45,3%, OIE 52,4%. </t>
    </r>
    <r>
      <rPr>
        <sz val="9"/>
        <rFont val="Arial"/>
        <family val="2"/>
        <charset val="238"/>
      </rPr>
      <t xml:space="preserve">
Na osnovu naprijed pomenutih opredjeljenja u oblasti proizvodnje, potreba potrošnje, postizanja dovoljnog nivoa hladne rezerve u termoelektranama, dogovorene međusobne isporuke/prijema električne energije između kompanija  u Federaciji BiH, realizacije izvoza na bazi potpisanih ugovora, urađen je Elektroenergetski bilans za 2026. godinu. </t>
    </r>
  </si>
  <si>
    <r>
      <t xml:space="preserve">                </t>
    </r>
    <r>
      <rPr>
        <sz val="11"/>
        <rFont val="Arial CE"/>
        <charset val="238"/>
      </rPr>
      <t xml:space="preserve">     (B) Izvoz: uključuje međuentitetsku razmjenu i razmjenu sa Distriktom Brčko </t>
    </r>
  </si>
  <si>
    <r>
      <t xml:space="preserve">
</t>
    </r>
    <r>
      <rPr>
        <sz val="9"/>
        <rFont val="Arial"/>
        <family val="2"/>
      </rPr>
      <t>Bilans potreba Federacije BiH za naftu i naftne derivate u 2026. godini planiran je na osnovu analize realizacije energetskih bilansa prethodnih godina te analitičkog razmatranja podataka, dostavljenih od strane prometnika n/d sa sjedištem u Federaciji BiH, o uvezenim/potrošenim količinama n/d sa procjenom za zadnji kvartal 2026. godine, kao i procjene plana nabavki i realizacije dobavljača n/d za 2026. godinu. Ukupna potrošnja nafte i naftnih derivata u tekućoj godini je u iznosu od 1.189.038</t>
    </r>
    <r>
      <rPr>
        <sz val="9"/>
        <color rgb="FFFF0000"/>
        <rFont val="Arial"/>
        <family val="2"/>
      </rPr>
      <t xml:space="preserve"> </t>
    </r>
    <r>
      <rPr>
        <sz val="9"/>
        <rFont val="Arial"/>
        <family val="2"/>
      </rPr>
      <t xml:space="preserve">tone, ukupno zalihe nafte i naftnih derivata u iznosu od 50.086 tona. Ukupna količina nafte i naftnih derivata za tekuću godinu u iznosu od 1.239.123,80 tone. Donošenjem Zakona o naftnim derivatima u Federaciji BiH stvorile su se pretpostavke za obavezivanje prometnika n/d na detaljnije. izvještavanje o prometovanju n/d. Donesen je i Pravilnik o dostavi podataka iz naftnog sektora ("Službene novine Federacije BiH" br. 16/16), kao i Pravilnik o izdavanju dozvola za rad (licenci) za obavljanje energetskih djelatnosti iz sektora naftne privrede ("Službene novine Federacije BiH", broj: 15/16), koji je donijela Regulatorna komisija za energiju u Federaciji BiH. U skladu sa prethodno navedenim pravilnikom, evidentirano je, da energetski subjekti iz naftne privrede, posjeduju 55 licenci za trgovinu na veliko naftnim derivatima izuzev LPG-a, 20 licenci za trgovanje LPG-a, 29 licenci za skladištenje n/d te 43 licence za transport n/d drumskim saobraćajem. Naprijed navedeni licencirani naftni subjekti pretpostavka su za sigurno i efikasno snabdijevanje Federacije BiH naftnim derivatima.   </t>
    </r>
    <r>
      <rPr>
        <sz val="9"/>
        <color rgb="FFFF0000"/>
        <rFont val="Arial"/>
        <family val="2"/>
        <charset val="238"/>
      </rPr>
      <t xml:space="preserve">
</t>
    </r>
    <r>
      <rPr>
        <sz val="9"/>
        <rFont val="Arial"/>
        <family val="2"/>
      </rPr>
      <t>U skladu sa Zakonom o naftnim derivatima u Federaciji Bosne i Hercegovine („Službene novine Federacije BiH“, broj 52/14) u Federaciji BiH je uspostavljeno privredno društvo ''Operator-Terminali Federacije d.o.o Sarajevo'' s ciljem uspostavljanja i zanavljanja rezervi naftnih derivata. Obzirom na skladišne kapacitete sa kojima raspolaže Operator, te prava i obaveze Operatera definisana Zakonom o naftnim derivatima, uloga Operatora u narednom periodu je ključna za ispunjavanje Direktive Vijeća 2009/119/EC.</t>
    </r>
    <r>
      <rPr>
        <sz val="9"/>
        <color rgb="FFFF0000"/>
        <rFont val="Arial"/>
        <family val="2"/>
        <charset val="238"/>
      </rPr>
      <t xml:space="preserve">
</t>
    </r>
    <r>
      <rPr>
        <sz val="9"/>
        <rFont val="Arial"/>
        <family val="2"/>
      </rPr>
      <t>Zakonom se za teritoriju Federacije BiH uvela posebna taksa u visini od 0,01 KM po litru naftnih derivata koja je namjenjena za finansiranje uspostavljanja rezervi naftnih derivata u Federaciji BiH i prihod je Operatora rezervi naftnih derivata.</t>
    </r>
    <r>
      <rPr>
        <sz val="9"/>
        <color rgb="FFFF0000"/>
        <rFont val="Arial"/>
        <family val="2"/>
        <charset val="238"/>
      </rPr>
      <t xml:space="preserve">
</t>
    </r>
    <r>
      <rPr>
        <sz val="9"/>
        <rFont val="Arial"/>
        <family val="2"/>
      </rPr>
      <t xml:space="preserve">Kako se dio  sredstava prikupljenih na osnovu takse koristi i za osiguranje tehničko-tehnološke ispravnosti postrojenja i skladišta za skladištenje naftnih derivata, navedenim se ujedno osiguravaju i uslovi za skladištenje naftnih derivata, a time i lakše provođenje preuzetih međunarodnih obaveza Bosne i Hercegovine (koji se odnosi na  Federaciji BiH). U skladu sa prethodno navedenim obnovljeni su skladišni kapaciteti na terminalu tečnih tereta Živinice i formirane početne zalihe naftnih derivata. Obnovljeni skladišni kapaciteti terminala Blažuj 42.000 m3 – zapunjeni su početnim zalihama rezervi naftnih derivata, dizel goriva i benzina.
Provodi se i obnova drugih terminalskih kapaciteta. Završetak rekonstrukcije terminala u Bihaću očekuje se krajem Ijeta ove godine, dok bi radovi na II fazi rekonstrukcije terminala u Živinicama trebali započeti u narednom periodu. U Planu je i rekonstrukcija terminala u Mostaru, čime bi se dodatno ojačala teritorijalna raspodjela skladišnih kapaciteta i ukupna otpornost sistema sigurnosti snabdijevanja.                                                                                                                                                                                                       Ukupno je u periodu I-XII mjeseca 2025. godine nabavljeno od dobavljača iz Republike Srpske 184.036 tone n/d, dok je u istom periodu prošle godine nabavljeno 190.035 tone naftnih derivata, što je za oko 3,15% manje u odnosu na 2024. godinu.                                                                                                                                                                                                  Prema podacima Ministarstva ukupne količine n/d koje su prometovane iz Federacije BiH u Republiku Srpsku iznose 304.815 tone.                                           </t>
    </r>
    <r>
      <rPr>
        <sz val="9"/>
        <color rgb="FFFF0000"/>
        <rFont val="Arial"/>
        <family val="2"/>
      </rPr>
      <t xml:space="preserve">                                                       </t>
    </r>
    <r>
      <rPr>
        <sz val="9"/>
        <rFont val="Arial"/>
        <family val="2"/>
      </rPr>
      <t xml:space="preserve">
Kontrolu kvaliteta naftnih derivata vrše imenovana inspekcijska tijela (trenutno 7 inspekcijskih tijela za uzimanje uzoraka i tri labroratorije za kontrolu uzoraka naftnih derivata. 
Napomena: Goriva za Otto i mlazne motore su  BMB 98, BMB 95 i gorivo za mlazne motore; 
goriva za diesel motore - ED i brodsko gorivo; LUEL; Ostala lož ulja - lož ulje LS i S; Teški derivati - lož     ulje T i bitumeni;  
Specijalni proizvodi - petrolej, LPG, ostali proizvodi.</t>
    </r>
    <r>
      <rPr>
        <sz val="9"/>
        <color rgb="FFFF0000"/>
        <rFont val="Arial"/>
        <family val="2"/>
        <charset val="238"/>
      </rPr>
      <t xml:space="preserve">
</t>
    </r>
    <r>
      <rPr>
        <b/>
        <sz val="9"/>
        <rFont val="Arial"/>
        <family val="2"/>
      </rPr>
      <t>Bilansom naftnih derivata za 2026., 2027. i 2028. godinu planirano je stabilno snabdijevanje Federacije BiH naftnim derivatima.</t>
    </r>
  </si>
  <si>
    <t>o   UGALJ</t>
  </si>
  <si>
    <t>o   ELEKTRIČNA ENERGIJA</t>
  </si>
  <si>
    <t>Mostar, april 2026. godine</t>
  </si>
  <si>
    <r>
      <rPr>
        <sz val="11"/>
        <rFont val="Arial"/>
        <family val="2"/>
      </rPr>
      <t>U energetskom bilansu Federacije BiH proizvodnja se prvenstveno odnosi na domaće energetske resurse - ugalj i hidro energiju.</t>
    </r>
    <r>
      <rPr>
        <sz val="11"/>
        <color rgb="FFFF0000"/>
        <rFont val="Arial"/>
        <family val="2"/>
      </rPr>
      <t xml:space="preserve"> </t>
    </r>
    <r>
      <rPr>
        <sz val="11"/>
        <rFont val="Arial"/>
        <family val="2"/>
      </rPr>
      <t>Ugalj se najvećim dijelom transformira u električnu energiju i u odnosu na vodne snage u ukupnoj proizvodnji električne energije u FBiH participira u približnom omjeru 5:4, tačnije planirano je učešće hidroelektrana u ukupnoj proizvodnji u procentu od 32,9%, termoelektrane 53,5%, vjetroelektrane 6,7%, solarne fotonaponske elektrane 6,9%.</t>
    </r>
    <r>
      <rPr>
        <sz val="11"/>
        <color rgb="FFFF0000"/>
        <rFont val="Arial"/>
        <family val="2"/>
      </rPr>
      <t xml:space="preserve">
</t>
    </r>
    <r>
      <rPr>
        <b/>
        <sz val="11"/>
        <rFont val="Arial"/>
        <family val="2"/>
      </rPr>
      <t>Ugalj</t>
    </r>
    <r>
      <rPr>
        <sz val="11"/>
        <rFont val="Arial"/>
        <family val="2"/>
      </rPr>
      <t xml:space="preserve"> (mrki i lignit) se proizvodi u devet rudnika na teritoriji Federacije BiH koji učestvuju u realizaciji Bilansa (sedam iz Koncerna, RMU "Banovići" d.d. Banovići i RMU Kamengrad u vlasništvu "Lager" d.o.o. Posušje) za potrebe proizvodnje električne energije i toplote, industrije i široke potrošnje.</t>
    </r>
    <r>
      <rPr>
        <sz val="11"/>
        <color rgb="FFFF0000"/>
        <rFont val="Arial"/>
        <family val="2"/>
      </rPr>
      <t xml:space="preserve">
</t>
    </r>
    <r>
      <rPr>
        <b/>
        <sz val="11"/>
        <rFont val="Arial"/>
        <family val="2"/>
      </rPr>
      <t>Električna energija</t>
    </r>
    <r>
      <rPr>
        <sz val="11"/>
        <rFont val="Arial"/>
        <family val="2"/>
      </rPr>
      <t xml:space="preserve"> se proizvodi iz domaćeg uglja u dvije termoelektrane (Kakanj i Tuzla), a iz hidroresursa u deset hidroelektrana (Rama, Jablanica, Grabovica, Salakovac, Mostar, Čapljina, Jajce 1, Jajce 2, Peć Mlini i Mostarsko blato), iz VE Mesihovina, VE Jelovača i VE Podveležje, Ivovik, Ivan Sedlo, te nekoliko distributivnih elektrana i solarnih elektrana. Također, u termoelektranama se proizvode toplotna energija i tehnološka para. </t>
    </r>
  </si>
  <si>
    <t>Praćenje ostvarenja uvoza, nabavke na domaćem tržištu i plasmana derivata te dostava redovnih izvještaja o ukupno nabavljenim količinama, porijeklu i stanju zaliha, redovno izvještavanje nadležnih institucija o plasmanu/potrošnji goriva specificiranom po količini, vrsti i kupcu, međusobna saradnja i razmjena podataka, informacija i izvještaj između resornih ministarstava,uprava i dirkcija, praćenje snabdjevenosti tržišta po količinama, lokalitetu prodaje u tranzitu, skladištenju zaliha, veleprodajnom prostoru i kvalitetu, kontrola prometa nafte i naftnih derivata, veleprodaje i maoprodaje, uključujući i međuentitetsku trgovinu, kontrola potrošnje za korisnike koji su oslobođeni plaćanja poreza na promet. Kroz plan obezbjeđenja rezervi, koji uključuje količine derivata nafte i potrebna sredstva, poduzeti mjere u smislu nabavke dodatnih količina nafte i naftnih derivata, stavljanje u funkciju skladišnih kapaciteta i nabavka rezervi nafte i naftnih derivata, izdavanje dozvola za rad, odnosno licenci za obavljanje energetskih djelatnosti iz sektora naftne privrede, radi implementacije međunarodno preuzetih obaveza, a zbog poboljšanja sigurnosti snabdijevanja nafte i naftnih derivata, pratiti aktivnosti i vezane za inicijativu za uspostavu obaveznih naftnih zaliha na nivou Bosne i Hercegovine. Kontinuirano raditi na uspostavi rezervi nafte i naftnih derivata na nivou Federacije BiH i stvaranju pretpostavki za ispunjenje gore navedenih obaveza za dio koji se odnosi na Federaciju BiH.</t>
  </si>
  <si>
    <t>Bilans energetskih potreba Federacije Bosne i Hercegovine za 2026. godinu, sa opštim i posebnim mjerama za ostvarenje Bilansa za 2026. godinu i projekcijom za 2027 i 2028 godinu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</si>
</sst>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numFmts>
  <fonts count="103">
    <font>
      <sz val="11"/>
      <name val="Arial CE"/>
      <charset val="238"/>
    </font>
    <font>
      <b/>
      <i/>
      <sz val="11"/>
      <name val="Arial CE"/>
      <charset val="238"/>
    </font>
    <font>
      <sz val="8"/>
      <name val="Arial CE"/>
      <family val="2"/>
      <charset val="238"/>
    </font>
    <font>
      <sz val="10"/>
      <name val="Arial CE"/>
      <family val="2"/>
      <charset val="238"/>
    </font>
    <font>
      <b/>
      <sz val="10"/>
      <name val="Arial CE"/>
      <family val="2"/>
      <charset val="238"/>
    </font>
    <font>
      <sz val="9"/>
      <name val="Arial CE"/>
      <family val="2"/>
      <charset val="238"/>
    </font>
    <font>
      <b/>
      <sz val="11"/>
      <name val="Arial CE"/>
      <family val="2"/>
      <charset val="238"/>
    </font>
    <font>
      <b/>
      <sz val="15"/>
      <name val="Arial CE"/>
      <family val="2"/>
      <charset val="238"/>
    </font>
    <font>
      <sz val="11"/>
      <name val="Arial CE"/>
      <family val="2"/>
      <charset val="238"/>
    </font>
    <font>
      <b/>
      <sz val="9"/>
      <name val="Arial CE"/>
      <family val="2"/>
      <charset val="238"/>
    </font>
    <font>
      <sz val="7"/>
      <name val="Arial CE"/>
      <family val="2"/>
      <charset val="238"/>
    </font>
    <font>
      <sz val="8"/>
      <name val="Arial CE"/>
      <charset val="238"/>
    </font>
    <font>
      <sz val="6"/>
      <name val="Arial CE"/>
      <charset val="238"/>
    </font>
    <font>
      <sz val="10"/>
      <name val="Arial CE"/>
      <charset val="238"/>
    </font>
    <font>
      <b/>
      <sz val="10"/>
      <name val="Arial CE"/>
      <charset val="238"/>
    </font>
    <font>
      <i/>
      <sz val="9"/>
      <name val="Arial CE"/>
      <family val="2"/>
      <charset val="238"/>
    </font>
    <font>
      <sz val="11"/>
      <name val="Arial"/>
      <family val="2"/>
    </font>
    <font>
      <sz val="9"/>
      <name val="Arial"/>
      <family val="2"/>
    </font>
    <font>
      <b/>
      <sz val="9"/>
      <name val="Arial"/>
      <family val="2"/>
    </font>
    <font>
      <sz val="9"/>
      <name val="Arial CE"/>
      <charset val="238"/>
    </font>
    <font>
      <sz val="7"/>
      <name val="Arial CE"/>
      <charset val="238"/>
    </font>
    <font>
      <b/>
      <sz val="9"/>
      <name val="Arial"/>
      <family val="2"/>
      <charset val="238"/>
    </font>
    <font>
      <sz val="9"/>
      <name val="Arial"/>
      <family val="2"/>
      <charset val="238"/>
    </font>
    <font>
      <sz val="10"/>
      <name val="Arial"/>
      <family val="2"/>
      <charset val="238"/>
    </font>
    <font>
      <sz val="11"/>
      <name val="Arial"/>
      <family val="2"/>
      <charset val="238"/>
    </font>
    <font>
      <sz val="8"/>
      <name val="Arial"/>
      <family val="2"/>
      <charset val="238"/>
    </font>
    <font>
      <b/>
      <i/>
      <sz val="10"/>
      <name val="Arial"/>
      <family val="2"/>
      <charset val="238"/>
    </font>
    <font>
      <sz val="16"/>
      <name val="Arial CE"/>
      <charset val="238"/>
    </font>
    <font>
      <i/>
      <sz val="11"/>
      <name val="Arial"/>
      <family val="2"/>
      <charset val="238"/>
    </font>
    <font>
      <b/>
      <sz val="9"/>
      <name val="Arial CE"/>
      <charset val="238"/>
    </font>
    <font>
      <sz val="11"/>
      <color rgb="FFFF0000"/>
      <name val="Arial CE"/>
      <charset val="238"/>
    </font>
    <font>
      <b/>
      <u/>
      <sz val="9"/>
      <name val="Arial"/>
      <family val="2"/>
      <charset val="238"/>
    </font>
    <font>
      <sz val="9"/>
      <name val="Arial CE"/>
    </font>
    <font>
      <b/>
      <sz val="9"/>
      <name val="Arial CE"/>
    </font>
    <font>
      <b/>
      <sz val="11"/>
      <color rgb="FFFF0000"/>
      <name val="Arial CE"/>
      <family val="2"/>
      <charset val="238"/>
    </font>
    <font>
      <b/>
      <sz val="16"/>
      <color rgb="FFFF0000"/>
      <name val="Arial CE"/>
      <family val="2"/>
      <charset val="238"/>
    </font>
    <font>
      <b/>
      <sz val="10"/>
      <color rgb="FFFF0000"/>
      <name val="Arial CE"/>
      <family val="2"/>
      <charset val="238"/>
    </font>
    <font>
      <b/>
      <u/>
      <sz val="14"/>
      <color rgb="FFFF0000"/>
      <name val="Arial CE"/>
      <charset val="238"/>
    </font>
    <font>
      <b/>
      <sz val="9"/>
      <color rgb="FFFF0000"/>
      <name val="Arial CE"/>
      <family val="2"/>
      <charset val="238"/>
    </font>
    <font>
      <sz val="11"/>
      <color rgb="FFFF0000"/>
      <name val="Arial"/>
      <family val="2"/>
    </font>
    <font>
      <b/>
      <sz val="11"/>
      <color rgb="FFFF0000"/>
      <name val="Arial"/>
      <family val="2"/>
    </font>
    <font>
      <b/>
      <sz val="11"/>
      <color rgb="FFFF0000"/>
      <name val="Arial"/>
      <family val="2"/>
      <charset val="238"/>
    </font>
    <font>
      <sz val="11"/>
      <color rgb="FFFF0000"/>
      <name val="Arial"/>
      <family val="2"/>
      <charset val="238"/>
    </font>
    <font>
      <b/>
      <u/>
      <sz val="14"/>
      <color rgb="FFFF0000"/>
      <name val="Arial CE"/>
      <family val="2"/>
      <charset val="238"/>
    </font>
    <font>
      <b/>
      <sz val="15"/>
      <color rgb="FFFF0000"/>
      <name val="Arial CE"/>
      <family val="2"/>
      <charset val="238"/>
    </font>
    <font>
      <b/>
      <sz val="8"/>
      <color rgb="FFFF0000"/>
      <name val="Arial CE"/>
      <family val="2"/>
      <charset val="238"/>
    </font>
    <font>
      <sz val="8"/>
      <color rgb="FFFF0000"/>
      <name val="Arial CE"/>
      <family val="2"/>
      <charset val="238"/>
    </font>
    <font>
      <sz val="9"/>
      <color rgb="FFFF0000"/>
      <name val="Arial CE"/>
      <family val="2"/>
      <charset val="238"/>
    </font>
    <font>
      <sz val="10"/>
      <color rgb="FFFF0000"/>
      <name val="Arial CE"/>
      <family val="2"/>
      <charset val="238"/>
    </font>
    <font>
      <sz val="11"/>
      <color rgb="FFFF0000"/>
      <name val="Arial CE"/>
      <family val="2"/>
      <charset val="238"/>
    </font>
    <font>
      <b/>
      <sz val="6.8"/>
      <color rgb="FFFF0000"/>
      <name val="Arial CE"/>
      <charset val="238"/>
    </font>
    <font>
      <b/>
      <u/>
      <sz val="10"/>
      <color rgb="FFFF0000"/>
      <name val="Arial CE"/>
      <family val="2"/>
      <charset val="238"/>
    </font>
    <font>
      <b/>
      <sz val="11"/>
      <color rgb="FFFF0000"/>
      <name val="Arial CE"/>
      <charset val="238"/>
    </font>
    <font>
      <b/>
      <sz val="12"/>
      <color rgb="FFFF0000"/>
      <name val="Arial CE"/>
      <charset val="238"/>
    </font>
    <font>
      <b/>
      <sz val="9"/>
      <color rgb="FFFF0000"/>
      <name val="Arial CE"/>
      <charset val="238"/>
    </font>
    <font>
      <sz val="9"/>
      <color rgb="FFFF0000"/>
      <name val="Arial CE"/>
    </font>
    <font>
      <b/>
      <sz val="9"/>
      <color rgb="FFFF0000"/>
      <name val="Arial CE"/>
    </font>
    <font>
      <b/>
      <u/>
      <sz val="10"/>
      <color rgb="FFFF0000"/>
      <name val="Arial CE"/>
      <charset val="238"/>
    </font>
    <font>
      <sz val="9"/>
      <color rgb="FFFF0000"/>
      <name val="Arial CE"/>
      <charset val="238"/>
    </font>
    <font>
      <sz val="9"/>
      <color rgb="FFFF0000"/>
      <name val="Arial"/>
      <family val="2"/>
      <charset val="238"/>
    </font>
    <font>
      <b/>
      <u/>
      <sz val="11"/>
      <color rgb="FFFF0000"/>
      <name val="Arial"/>
      <family val="2"/>
      <charset val="238"/>
    </font>
    <font>
      <b/>
      <i/>
      <sz val="11"/>
      <color theme="1"/>
      <name val="Calibri"/>
      <family val="2"/>
      <scheme val="minor"/>
    </font>
    <font>
      <b/>
      <sz val="11"/>
      <color theme="1"/>
      <name val="Calibri"/>
      <family val="2"/>
      <scheme val="minor"/>
    </font>
    <font>
      <sz val="11"/>
      <color theme="1"/>
      <name val="Calibri"/>
      <family val="2"/>
      <scheme val="minor"/>
    </font>
    <font>
      <b/>
      <sz val="11"/>
      <name val="Calibri"/>
      <family val="2"/>
      <scheme val="minor"/>
    </font>
    <font>
      <sz val="11"/>
      <name val="Calibri"/>
      <family val="2"/>
      <scheme val="minor"/>
    </font>
    <font>
      <b/>
      <sz val="11"/>
      <color rgb="FFFF0000"/>
      <name val="Calibri"/>
      <family val="2"/>
      <scheme val="minor"/>
    </font>
    <font>
      <sz val="9"/>
      <color theme="1"/>
      <name val="Calibri"/>
      <family val="2"/>
      <scheme val="minor"/>
    </font>
    <font>
      <b/>
      <sz val="9"/>
      <color theme="1"/>
      <name val="Calibri"/>
      <family val="2"/>
      <scheme val="minor"/>
    </font>
    <font>
      <b/>
      <sz val="10"/>
      <name val="Calibri"/>
      <family val="2"/>
      <scheme val="minor"/>
    </font>
    <font>
      <b/>
      <i/>
      <sz val="10"/>
      <name val="Calibri"/>
      <family val="2"/>
      <scheme val="minor"/>
    </font>
    <font>
      <b/>
      <sz val="10"/>
      <color theme="1"/>
      <name val="Calibri"/>
      <family val="2"/>
      <scheme val="minor"/>
    </font>
    <font>
      <sz val="10"/>
      <name val="Calibri"/>
      <family val="2"/>
      <scheme val="minor"/>
    </font>
    <font>
      <sz val="10"/>
      <color theme="1"/>
      <name val="Calibri"/>
      <family val="2"/>
      <scheme val="minor"/>
    </font>
    <font>
      <b/>
      <sz val="9"/>
      <color theme="1"/>
      <name val="Calibri"/>
      <family val="2"/>
      <charset val="238"/>
      <scheme val="minor"/>
    </font>
    <font>
      <sz val="9"/>
      <color theme="1"/>
      <name val="Calibri"/>
      <family val="2"/>
      <charset val="238"/>
      <scheme val="minor"/>
    </font>
    <font>
      <b/>
      <sz val="10"/>
      <name val="Arial"/>
      <family val="2"/>
    </font>
    <font>
      <sz val="10"/>
      <name val="CRO_Dutch"/>
      <charset val="238"/>
    </font>
    <font>
      <b/>
      <sz val="9"/>
      <name val="Calibri"/>
      <family val="2"/>
      <scheme val="minor"/>
    </font>
    <font>
      <sz val="10"/>
      <name val="Arial"/>
      <family val="2"/>
    </font>
    <font>
      <b/>
      <sz val="14"/>
      <color theme="1"/>
      <name val="Calibri"/>
      <family val="2"/>
      <scheme val="minor"/>
    </font>
    <font>
      <sz val="12"/>
      <color theme="1"/>
      <name val="Calibri"/>
      <family val="2"/>
      <charset val="238"/>
      <scheme val="minor"/>
    </font>
    <font>
      <b/>
      <sz val="12"/>
      <color theme="1"/>
      <name val="Calibri"/>
      <family val="2"/>
      <scheme val="minor"/>
    </font>
    <font>
      <sz val="11"/>
      <color theme="1"/>
      <name val="Arial ce"/>
      <charset val="238"/>
    </font>
    <font>
      <sz val="11"/>
      <color rgb="FF9C0006"/>
      <name val="Calibri"/>
      <family val="2"/>
      <charset val="238"/>
      <scheme val="minor"/>
    </font>
    <font>
      <b/>
      <sz val="11"/>
      <name val="Arial"/>
      <family val="2"/>
    </font>
    <font>
      <b/>
      <sz val="11"/>
      <name val="Arial CE"/>
      <charset val="238"/>
    </font>
    <font>
      <b/>
      <u/>
      <sz val="14"/>
      <name val="Arial CE"/>
      <charset val="238"/>
    </font>
    <font>
      <b/>
      <sz val="16"/>
      <name val="Arial CE"/>
      <charset val="238"/>
    </font>
    <font>
      <b/>
      <sz val="16"/>
      <color rgb="FFFF0000"/>
      <name val="Arial CE"/>
      <charset val="238"/>
    </font>
    <font>
      <b/>
      <sz val="15"/>
      <name val="Arial CE"/>
      <charset val="238"/>
    </font>
    <font>
      <b/>
      <sz val="8"/>
      <name val="Arial CE"/>
      <charset val="238"/>
    </font>
    <font>
      <b/>
      <sz val="6.8"/>
      <name val="Arial CE"/>
      <charset val="238"/>
    </font>
    <font>
      <sz val="9"/>
      <color rgb="FFFF0000"/>
      <name val="Arial"/>
      <family val="2"/>
    </font>
    <font>
      <sz val="11"/>
      <name val="Arial CE"/>
      <charset val="238"/>
    </font>
    <font>
      <b/>
      <sz val="11"/>
      <color theme="1"/>
      <name val="Arial ce"/>
      <charset val="238"/>
    </font>
    <font>
      <b/>
      <sz val="12"/>
      <name val="Arial CE"/>
      <charset val="238"/>
    </font>
    <font>
      <sz val="11"/>
      <color rgb="FF9C6500"/>
      <name val="Calibri"/>
      <family val="2"/>
      <charset val="238"/>
      <scheme val="minor"/>
    </font>
    <font>
      <b/>
      <u/>
      <sz val="9"/>
      <name val="Arial"/>
      <family val="2"/>
    </font>
    <font>
      <sz val="9"/>
      <color theme="1"/>
      <name val="Arial"/>
      <family val="2"/>
    </font>
    <font>
      <sz val="14"/>
      <name val="Arial"/>
      <family val="2"/>
    </font>
    <font>
      <u/>
      <sz val="9"/>
      <color rgb="FFFF0000"/>
      <name val="Arial"/>
      <family val="2"/>
    </font>
    <font>
      <sz val="12"/>
      <color rgb="FFFF0000"/>
      <name val="Arial CE"/>
      <family val="2"/>
      <charset val="238"/>
    </font>
  </fonts>
  <fills count="5">
    <fill>
      <patternFill patternType="none"/>
    </fill>
    <fill>
      <patternFill patternType="gray125"/>
    </fill>
    <fill>
      <patternFill patternType="solid">
        <fgColor theme="0"/>
        <bgColor indexed="64"/>
      </patternFill>
    </fill>
    <fill>
      <patternFill patternType="solid">
        <fgColor rgb="FFFFC7CE"/>
      </patternFill>
    </fill>
    <fill>
      <patternFill patternType="solid">
        <fgColor rgb="FFFFEB9C"/>
      </patternFill>
    </fill>
  </fills>
  <borders count="80">
    <border>
      <left/>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diagonal/>
    </border>
    <border>
      <left style="medium">
        <color indexed="64"/>
      </left>
      <right/>
      <top/>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top/>
      <bottom style="medium">
        <color indexed="64"/>
      </bottom>
      <diagonal/>
    </border>
    <border>
      <left style="medium">
        <color indexed="64"/>
      </left>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medium">
        <color indexed="64"/>
      </right>
      <top/>
      <bottom/>
      <diagonal/>
    </border>
    <border>
      <left style="thin">
        <color indexed="64"/>
      </left>
      <right style="thin">
        <color indexed="64"/>
      </right>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top style="thin">
        <color indexed="64"/>
      </top>
      <bottom style="thin">
        <color indexed="64"/>
      </bottom>
      <diagonal/>
    </border>
    <border>
      <left/>
      <right style="medium">
        <color indexed="64"/>
      </right>
      <top style="medium">
        <color indexed="64"/>
      </top>
      <bottom style="thin">
        <color indexed="64"/>
      </bottom>
      <diagonal/>
    </border>
    <border>
      <left/>
      <right style="thin">
        <color indexed="64"/>
      </right>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right style="thin">
        <color indexed="64"/>
      </right>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style="medium">
        <color indexed="64"/>
      </right>
      <top style="thin">
        <color indexed="64"/>
      </top>
      <bottom/>
      <diagonal/>
    </border>
    <border>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medium">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right style="thin">
        <color indexed="64"/>
      </right>
      <top style="thin">
        <color indexed="64"/>
      </top>
      <bottom style="medium">
        <color indexed="64"/>
      </bottom>
      <diagonal/>
    </border>
    <border>
      <left/>
      <right style="thin">
        <color indexed="64"/>
      </right>
      <top/>
      <bottom/>
      <diagonal/>
    </border>
    <border>
      <left style="thin">
        <color indexed="64"/>
      </left>
      <right/>
      <top/>
      <bottom/>
      <diagonal/>
    </border>
    <border>
      <left/>
      <right style="thin">
        <color indexed="64"/>
      </right>
      <top style="medium">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style="medium">
        <color indexed="64"/>
      </left>
      <right/>
      <top style="thin">
        <color indexed="64"/>
      </top>
      <bottom style="medium">
        <color indexed="64"/>
      </bottom>
      <diagonal/>
    </border>
    <border>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right/>
      <top/>
      <bottom style="thin">
        <color indexed="64"/>
      </bottom>
      <diagonal/>
    </border>
    <border>
      <left/>
      <right/>
      <top style="thin">
        <color indexed="64"/>
      </top>
      <bottom style="medium">
        <color indexed="64"/>
      </bottom>
      <diagonal/>
    </border>
  </borders>
  <cellStyleXfs count="3">
    <xf numFmtId="0" fontId="0" fillId="0" borderId="0"/>
    <xf numFmtId="0" fontId="84" fillId="3" borderId="0" applyNumberFormat="0" applyBorder="0" applyAlignment="0" applyProtection="0"/>
    <xf numFmtId="0" fontId="97" fillId="4" borderId="0" applyNumberFormat="0" applyBorder="0" applyAlignment="0" applyProtection="0"/>
  </cellStyleXfs>
  <cellXfs count="929">
    <xf numFmtId="0" fontId="0" fillId="0" borderId="0" xfId="0"/>
    <xf numFmtId="0" fontId="6" fillId="0" borderId="0" xfId="0" applyFont="1"/>
    <xf numFmtId="0" fontId="3" fillId="0" borderId="0" xfId="0" applyFont="1" applyFill="1"/>
    <xf numFmtId="0" fontId="9" fillId="0" borderId="0" xfId="0" applyFont="1" applyFill="1"/>
    <xf numFmtId="0" fontId="11" fillId="0" borderId="0" xfId="0" applyFont="1" applyAlignment="1">
      <alignment horizontal="left"/>
    </xf>
    <xf numFmtId="3" fontId="13" fillId="0" borderId="0" xfId="0" applyNumberFormat="1" applyFont="1" applyFill="1" applyBorder="1" applyAlignment="1">
      <alignment horizontal="center"/>
    </xf>
    <xf numFmtId="3" fontId="13" fillId="0" borderId="0" xfId="0" applyNumberFormat="1" applyFont="1" applyFill="1" applyBorder="1" applyAlignment="1">
      <alignment horizontal="right"/>
    </xf>
    <xf numFmtId="0" fontId="4" fillId="0" borderId="0" xfId="0" applyFont="1" applyFill="1" applyBorder="1" applyAlignment="1">
      <alignment horizontal="center" wrapText="1"/>
    </xf>
    <xf numFmtId="0" fontId="9" fillId="0" borderId="0" xfId="0" applyFont="1" applyFill="1" applyBorder="1" applyAlignment="1">
      <alignment horizontal="center"/>
    </xf>
    <xf numFmtId="3" fontId="14" fillId="0" borderId="0" xfId="0" applyNumberFormat="1" applyFont="1" applyFill="1" applyBorder="1" applyAlignment="1">
      <alignment horizontal="right"/>
    </xf>
    <xf numFmtId="0" fontId="9" fillId="0" borderId="0" xfId="0" applyFont="1" applyFill="1" applyBorder="1" applyAlignment="1">
      <alignment horizontal="left" vertical="top" wrapText="1"/>
    </xf>
    <xf numFmtId="0" fontId="5" fillId="0" borderId="0" xfId="0" applyFont="1" applyFill="1" applyBorder="1" applyAlignment="1">
      <alignment horizontal="left" vertical="top" wrapText="1"/>
    </xf>
    <xf numFmtId="3" fontId="14" fillId="0" borderId="0" xfId="0" applyNumberFormat="1" applyFont="1" applyFill="1" applyBorder="1" applyAlignment="1"/>
    <xf numFmtId="3" fontId="13" fillId="0" borderId="0" xfId="0" applyNumberFormat="1" applyFont="1" applyFill="1" applyBorder="1" applyAlignment="1"/>
    <xf numFmtId="0" fontId="17" fillId="0" borderId="0" xfId="0" applyFont="1" applyFill="1" applyBorder="1" applyAlignment="1">
      <alignment horizontal="left" vertical="top" wrapText="1"/>
    </xf>
    <xf numFmtId="0" fontId="11" fillId="0" borderId="0" xfId="0" applyFont="1" applyFill="1" applyBorder="1" applyAlignment="1">
      <alignment horizontal="left"/>
    </xf>
    <xf numFmtId="0" fontId="18" fillId="0" borderId="0" xfId="0" applyFont="1" applyFill="1" applyBorder="1" applyAlignment="1">
      <alignment horizontal="left" vertical="top" wrapText="1"/>
    </xf>
    <xf numFmtId="0" fontId="9" fillId="0" borderId="0" xfId="0" applyFont="1" applyFill="1" applyBorder="1" applyAlignment="1">
      <alignment horizontal="center" vertical="top" wrapText="1"/>
    </xf>
    <xf numFmtId="0" fontId="19" fillId="0" borderId="0" xfId="0" applyFont="1" applyFill="1" applyBorder="1" applyAlignment="1">
      <alignment horizontal="left" vertical="top" wrapText="1"/>
    </xf>
    <xf numFmtId="0" fontId="13" fillId="0" borderId="0" xfId="0" applyFont="1" applyAlignment="1"/>
    <xf numFmtId="0" fontId="13" fillId="0" borderId="0" xfId="0" applyFont="1" applyFill="1" applyBorder="1" applyAlignment="1"/>
    <xf numFmtId="49" fontId="3" fillId="0" borderId="0" xfId="0" applyNumberFormat="1" applyFont="1" applyFill="1" applyBorder="1" applyAlignment="1">
      <alignment horizontal="left" vertical="top" wrapText="1"/>
    </xf>
    <xf numFmtId="49" fontId="4" fillId="0" borderId="0" xfId="0" applyNumberFormat="1" applyFont="1" applyFill="1" applyBorder="1" applyAlignment="1">
      <alignment horizontal="left" vertical="top" wrapText="1"/>
    </xf>
    <xf numFmtId="49" fontId="15" fillId="0" borderId="0" xfId="0" applyNumberFormat="1" applyFont="1" applyFill="1" applyBorder="1" applyAlignment="1">
      <alignment horizontal="right" vertical="top" wrapText="1"/>
    </xf>
    <xf numFmtId="49" fontId="4" fillId="0" borderId="0" xfId="0" applyNumberFormat="1" applyFont="1" applyFill="1" applyBorder="1" applyAlignment="1">
      <alignment vertical="top" wrapText="1"/>
    </xf>
    <xf numFmtId="49" fontId="2" fillId="0" borderId="0" xfId="0" applyNumberFormat="1" applyFont="1" applyFill="1" applyBorder="1" applyAlignment="1">
      <alignment horizontal="left" vertical="top" wrapText="1"/>
    </xf>
    <xf numFmtId="0" fontId="2" fillId="0" borderId="0" xfId="0" applyFont="1" applyFill="1" applyBorder="1" applyAlignment="1">
      <alignment horizontal="left" vertical="top" wrapText="1"/>
    </xf>
    <xf numFmtId="0" fontId="4" fillId="0" borderId="0" xfId="0" applyFont="1" applyFill="1" applyBorder="1" applyAlignment="1">
      <alignment vertical="top" wrapText="1"/>
    </xf>
    <xf numFmtId="49" fontId="5" fillId="0" borderId="0" xfId="0" applyNumberFormat="1" applyFont="1" applyFill="1" applyBorder="1" applyAlignment="1">
      <alignment vertical="top" wrapText="1"/>
    </xf>
    <xf numFmtId="49" fontId="5" fillId="0" borderId="0" xfId="0" applyNumberFormat="1" applyFont="1" applyFill="1" applyBorder="1" applyAlignment="1">
      <alignment horizontal="left" vertical="top" wrapText="1"/>
    </xf>
    <xf numFmtId="0" fontId="3" fillId="0" borderId="0" xfId="0" applyFont="1" applyFill="1" applyBorder="1" applyAlignment="1">
      <alignment horizontal="left" vertical="top" wrapText="1"/>
    </xf>
    <xf numFmtId="0" fontId="11" fillId="0" borderId="0" xfId="0" applyFont="1" applyFill="1" applyBorder="1" applyAlignment="1">
      <alignment horizontal="left" vertical="top" wrapText="1"/>
    </xf>
    <xf numFmtId="0" fontId="4" fillId="0" borderId="0" xfId="0" applyFont="1" applyAlignment="1"/>
    <xf numFmtId="0" fontId="6" fillId="0" borderId="0" xfId="0" applyFont="1" applyAlignment="1">
      <alignment horizontal="left" vertical="top" wrapText="1" indent="15"/>
    </xf>
    <xf numFmtId="0" fontId="24" fillId="0" borderId="0" xfId="0" applyFont="1"/>
    <xf numFmtId="0" fontId="25" fillId="0" borderId="0" xfId="0" applyFont="1" applyBorder="1" applyAlignment="1">
      <alignment vertical="top" wrapText="1"/>
    </xf>
    <xf numFmtId="0" fontId="24" fillId="0" borderId="0" xfId="0" applyFont="1" applyBorder="1"/>
    <xf numFmtId="0" fontId="23" fillId="0" borderId="0" xfId="0" applyFont="1" applyFill="1"/>
    <xf numFmtId="0" fontId="23" fillId="0" borderId="0" xfId="0" applyFont="1" applyFill="1" applyBorder="1"/>
    <xf numFmtId="0" fontId="24" fillId="0" borderId="0" xfId="0" applyFont="1" applyAlignment="1">
      <alignment horizontal="left"/>
    </xf>
    <xf numFmtId="0" fontId="25" fillId="0" borderId="0" xfId="0" applyFont="1" applyBorder="1" applyAlignment="1">
      <alignment horizontal="left" vertical="top" wrapText="1"/>
    </xf>
    <xf numFmtId="0" fontId="24" fillId="0" borderId="0" xfId="0" applyFont="1" applyBorder="1" applyAlignment="1">
      <alignment horizontal="left"/>
    </xf>
    <xf numFmtId="49" fontId="24" fillId="0" borderId="0" xfId="0" applyNumberFormat="1" applyFont="1" applyBorder="1"/>
    <xf numFmtId="49" fontId="25" fillId="0" borderId="0" xfId="0" applyNumberFormat="1" applyFont="1" applyBorder="1" applyAlignment="1">
      <alignment vertical="top" wrapText="1"/>
    </xf>
    <xf numFmtId="49" fontId="24" fillId="0" borderId="0" xfId="0" applyNumberFormat="1" applyFont="1" applyBorder="1" applyAlignment="1"/>
    <xf numFmtId="49" fontId="24" fillId="0" borderId="0" xfId="0" applyNumberFormat="1" applyFont="1"/>
    <xf numFmtId="0" fontId="25" fillId="0" borderId="0" xfId="0" applyFont="1" applyAlignment="1">
      <alignment horizontal="left"/>
    </xf>
    <xf numFmtId="0" fontId="25" fillId="0" borderId="0" xfId="0" applyFont="1" applyBorder="1" applyAlignment="1">
      <alignment horizontal="left"/>
    </xf>
    <xf numFmtId="0" fontId="27" fillId="0" borderId="0" xfId="0" applyFont="1" applyAlignment="1"/>
    <xf numFmtId="0" fontId="27" fillId="0" borderId="0" xfId="0" applyFont="1"/>
    <xf numFmtId="0" fontId="28" fillId="0" borderId="0" xfId="0" applyFont="1" applyAlignment="1">
      <alignment vertical="top" wrapText="1"/>
    </xf>
    <xf numFmtId="0" fontId="1" fillId="0" borderId="0" xfId="0" applyFont="1" applyAlignment="1">
      <alignment horizontal="left" vertical="top" wrapText="1"/>
    </xf>
    <xf numFmtId="49" fontId="13" fillId="0" borderId="0" xfId="0" applyNumberFormat="1" applyFont="1" applyAlignment="1"/>
    <xf numFmtId="0" fontId="7" fillId="0" borderId="0" xfId="0" applyFont="1" applyFill="1"/>
    <xf numFmtId="0" fontId="4" fillId="0" borderId="0" xfId="0" applyFont="1" applyFill="1"/>
    <xf numFmtId="0" fontId="11" fillId="0" borderId="0" xfId="0" applyFont="1" applyFill="1" applyAlignment="1">
      <alignment horizontal="center"/>
    </xf>
    <xf numFmtId="0" fontId="11" fillId="0" borderId="0" xfId="0" applyFont="1" applyFill="1"/>
    <xf numFmtId="0" fontId="12" fillId="0" borderId="0" xfId="0" applyFont="1" applyFill="1" applyAlignment="1">
      <alignment horizontal="center"/>
    </xf>
    <xf numFmtId="0" fontId="20" fillId="0" borderId="0" xfId="0" applyFont="1" applyFill="1"/>
    <xf numFmtId="0" fontId="8" fillId="0" borderId="0" xfId="0" applyFont="1" applyFill="1"/>
    <xf numFmtId="0" fontId="6" fillId="0" borderId="0" xfId="0" applyFont="1" applyFill="1"/>
    <xf numFmtId="3" fontId="11" fillId="0" borderId="0" xfId="0" applyNumberFormat="1" applyFont="1" applyFill="1" applyBorder="1"/>
    <xf numFmtId="0" fontId="10" fillId="0" borderId="0" xfId="0" applyFont="1" applyFill="1"/>
    <xf numFmtId="0" fontId="11" fillId="0" borderId="0" xfId="0" applyFont="1" applyFill="1" applyBorder="1" applyAlignment="1">
      <alignment horizontal="center"/>
    </xf>
    <xf numFmtId="0" fontId="11" fillId="0" borderId="0" xfId="0" applyFont="1" applyFill="1" applyBorder="1"/>
    <xf numFmtId="0" fontId="9" fillId="0" borderId="0" xfId="0" applyFont="1" applyFill="1" applyBorder="1"/>
    <xf numFmtId="0" fontId="29" fillId="0" borderId="0" xfId="0" applyFont="1" applyFill="1" applyAlignment="1">
      <alignment vertical="top" wrapText="1"/>
    </xf>
    <xf numFmtId="0" fontId="14" fillId="0" borderId="0" xfId="0" applyFont="1" applyFill="1"/>
    <xf numFmtId="3" fontId="11" fillId="0" borderId="0" xfId="0" applyNumberFormat="1" applyFont="1" applyFill="1" applyAlignment="1">
      <alignment vertical="center"/>
    </xf>
    <xf numFmtId="0" fontId="10" fillId="0" borderId="0" xfId="0" applyFont="1" applyFill="1" applyBorder="1" applyAlignment="1">
      <alignment horizontal="center" vertical="center" textRotation="90"/>
    </xf>
    <xf numFmtId="0" fontId="10" fillId="0" borderId="0" xfId="0" applyFont="1" applyFill="1" applyAlignment="1">
      <alignment vertical="center"/>
    </xf>
    <xf numFmtId="0" fontId="0" fillId="0" borderId="0" xfId="0" applyFont="1"/>
    <xf numFmtId="0" fontId="0" fillId="0" borderId="0" xfId="0" applyFont="1" applyAlignment="1">
      <alignment vertical="top" wrapText="1"/>
    </xf>
    <xf numFmtId="49" fontId="0" fillId="0" borderId="0" xfId="0" applyNumberFormat="1" applyFont="1"/>
    <xf numFmtId="0" fontId="0" fillId="0" borderId="0" xfId="0" applyFont="1" applyAlignment="1">
      <alignment horizontal="left"/>
    </xf>
    <xf numFmtId="0" fontId="0" fillId="0" borderId="0" xfId="0" applyFont="1" applyFill="1"/>
    <xf numFmtId="0" fontId="0" fillId="0" borderId="0" xfId="0" applyFont="1" applyFill="1" applyAlignment="1">
      <alignment horizontal="center"/>
    </xf>
    <xf numFmtId="0" fontId="8" fillId="0" borderId="0" xfId="0" applyFont="1" applyFill="1" applyAlignment="1">
      <alignment horizontal="right"/>
    </xf>
    <xf numFmtId="0" fontId="14" fillId="0" borderId="0" xfId="0" applyFont="1" applyFill="1" applyAlignment="1">
      <alignment horizontal="center"/>
    </xf>
    <xf numFmtId="0" fontId="0" fillId="0" borderId="0" xfId="0" applyFont="1" applyFill="1" applyAlignment="1">
      <alignment horizontal="center" vertical="center"/>
    </xf>
    <xf numFmtId="0" fontId="20" fillId="0" borderId="0" xfId="0" applyFont="1" applyFill="1" applyAlignment="1">
      <alignment horizontal="center"/>
    </xf>
    <xf numFmtId="3" fontId="2" fillId="0" borderId="0" xfId="0" applyNumberFormat="1" applyFont="1" applyFill="1" applyBorder="1"/>
    <xf numFmtId="0" fontId="0" fillId="0" borderId="0" xfId="0" applyFont="1" applyFill="1" applyAlignment="1"/>
    <xf numFmtId="0" fontId="0" fillId="0" borderId="0" xfId="0" applyFont="1" applyFill="1" applyAlignment="1">
      <alignment vertical="center"/>
    </xf>
    <xf numFmtId="0" fontId="14" fillId="0" borderId="0" xfId="0" applyFont="1" applyFill="1" applyBorder="1"/>
    <xf numFmtId="0" fontId="0" fillId="0" borderId="0" xfId="0" applyFont="1" applyFill="1" applyBorder="1" applyAlignment="1">
      <alignment vertical="top" wrapText="1"/>
    </xf>
    <xf numFmtId="49" fontId="8" fillId="0" borderId="0" xfId="0" applyNumberFormat="1" applyFont="1"/>
    <xf numFmtId="49" fontId="8" fillId="0" borderId="0" xfId="0" applyNumberFormat="1" applyFont="1" applyAlignment="1">
      <alignment vertical="top" wrapText="1"/>
    </xf>
    <xf numFmtId="3" fontId="10" fillId="0" borderId="0" xfId="0" applyNumberFormat="1" applyFont="1" applyFill="1"/>
    <xf numFmtId="0" fontId="8" fillId="0" borderId="0" xfId="0" applyFont="1"/>
    <xf numFmtId="0" fontId="8" fillId="0" borderId="0" xfId="0" applyFont="1" applyAlignment="1">
      <alignment vertical="top" wrapText="1"/>
    </xf>
    <xf numFmtId="0" fontId="6" fillId="0" borderId="0" xfId="0" applyFont="1" applyAlignment="1">
      <alignment horizontal="left" vertical="top" wrapText="1"/>
    </xf>
    <xf numFmtId="0" fontId="34" fillId="0" borderId="0" xfId="0" applyFont="1"/>
    <xf numFmtId="0" fontId="38" fillId="0" borderId="0" xfId="0" applyFont="1" applyFill="1"/>
    <xf numFmtId="0" fontId="39" fillId="0" borderId="0" xfId="0" applyFont="1" applyAlignment="1">
      <alignment vertical="top" wrapText="1"/>
    </xf>
    <xf numFmtId="0" fontId="43" fillId="0" borderId="0" xfId="0" applyFont="1" applyAlignment="1">
      <alignment horizontal="left" vertical="top" wrapText="1"/>
    </xf>
    <xf numFmtId="0" fontId="39" fillId="0" borderId="0" xfId="0" applyFont="1" applyAlignment="1">
      <alignment horizontal="left" vertical="top" wrapText="1"/>
    </xf>
    <xf numFmtId="0" fontId="40" fillId="0" borderId="0" xfId="0" applyFont="1" applyAlignment="1">
      <alignment horizontal="left" vertical="top" wrapText="1" indent="3"/>
    </xf>
    <xf numFmtId="0" fontId="48" fillId="0" borderId="0" xfId="0" applyFont="1" applyFill="1" applyAlignment="1">
      <alignment horizontal="center"/>
    </xf>
    <xf numFmtId="0" fontId="48" fillId="0" borderId="0" xfId="0" applyFont="1" applyFill="1"/>
    <xf numFmtId="0" fontId="48" fillId="0" borderId="0" xfId="0" applyFont="1" applyFill="1" applyAlignment="1">
      <alignment horizontal="left"/>
    </xf>
    <xf numFmtId="0" fontId="36" fillId="0" borderId="0" xfId="0" applyFont="1" applyFill="1" applyAlignment="1">
      <alignment horizontal="left"/>
    </xf>
    <xf numFmtId="0" fontId="36" fillId="0" borderId="0" xfId="0" applyFont="1" applyFill="1"/>
    <xf numFmtId="0" fontId="48" fillId="0" borderId="0" xfId="0" applyFont="1" applyFill="1" applyAlignment="1">
      <alignment horizontal="right"/>
    </xf>
    <xf numFmtId="3" fontId="45" fillId="0" borderId="0" xfId="0" applyNumberFormat="1" applyFont="1" applyFill="1" applyBorder="1" applyAlignment="1">
      <alignment horizontal="right" vertical="center"/>
    </xf>
    <xf numFmtId="0" fontId="30" fillId="0" borderId="0" xfId="0" applyFont="1" applyFill="1"/>
    <xf numFmtId="0" fontId="49" fillId="0" borderId="0" xfId="0" applyFont="1" applyFill="1"/>
    <xf numFmtId="0" fontId="51" fillId="0" borderId="0" xfId="0" applyFont="1" applyFill="1"/>
    <xf numFmtId="0" fontId="34" fillId="0" borderId="0" xfId="0" applyFont="1" applyFill="1"/>
    <xf numFmtId="0" fontId="49" fillId="0" borderId="0" xfId="0" applyFont="1" applyFill="1" applyAlignment="1">
      <alignment horizontal="right"/>
    </xf>
    <xf numFmtId="0" fontId="53" fillId="0" borderId="0" xfId="0" applyFont="1" applyFill="1"/>
    <xf numFmtId="0" fontId="57" fillId="0" borderId="0" xfId="0" applyFont="1" applyFill="1"/>
    <xf numFmtId="0" fontId="52" fillId="0" borderId="0" xfId="0" applyFont="1" applyFill="1"/>
    <xf numFmtId="0" fontId="30" fillId="0" borderId="0" xfId="0" applyFont="1" applyFill="1" applyAlignment="1">
      <alignment horizontal="right"/>
    </xf>
    <xf numFmtId="0" fontId="60" fillId="0" borderId="0" xfId="0" applyFont="1" applyFill="1" applyBorder="1" applyAlignment="1">
      <alignment horizontal="left" vertical="top" wrapText="1"/>
    </xf>
    <xf numFmtId="0" fontId="0" fillId="0" borderId="0" xfId="0" applyAlignment="1">
      <alignment horizontal="center" vertical="center"/>
    </xf>
    <xf numFmtId="0" fontId="61" fillId="0" borderId="5" xfId="0" applyFont="1" applyBorder="1" applyAlignment="1">
      <alignment horizontal="center" vertical="center"/>
    </xf>
    <xf numFmtId="0" fontId="62" fillId="0" borderId="5" xfId="0" applyFont="1" applyBorder="1" applyAlignment="1">
      <alignment horizontal="center" vertical="center"/>
    </xf>
    <xf numFmtId="0" fontId="0" fillId="0" borderId="5" xfId="0" applyBorder="1" applyAlignment="1">
      <alignment horizontal="center" vertical="center"/>
    </xf>
    <xf numFmtId="0" fontId="62" fillId="0" borderId="5" xfId="0" applyFont="1" applyBorder="1" applyAlignment="1">
      <alignment horizontal="center" vertical="center" wrapText="1"/>
    </xf>
    <xf numFmtId="0" fontId="0" fillId="0" borderId="37" xfId="0" applyBorder="1" applyAlignment="1">
      <alignment horizontal="center" vertical="center"/>
    </xf>
    <xf numFmtId="0" fontId="0" fillId="0" borderId="1" xfId="0" applyBorder="1" applyAlignment="1">
      <alignment horizontal="center" vertical="center"/>
    </xf>
    <xf numFmtId="0" fontId="0" fillId="0" borderId="31" xfId="0" applyBorder="1" applyAlignment="1">
      <alignment horizontal="center" vertical="center"/>
    </xf>
    <xf numFmtId="0" fontId="0" fillId="0" borderId="62" xfId="0" applyBorder="1" applyAlignment="1">
      <alignment horizontal="center" vertical="center"/>
    </xf>
    <xf numFmtId="0" fontId="0" fillId="0" borderId="12" xfId="0" applyBorder="1" applyAlignment="1">
      <alignment horizontal="center" vertical="center"/>
    </xf>
    <xf numFmtId="0" fontId="0" fillId="0" borderId="2" xfId="0" applyBorder="1" applyAlignment="1">
      <alignment horizontal="center" vertical="center"/>
    </xf>
    <xf numFmtId="0" fontId="0" fillId="0" borderId="32" xfId="0" applyBorder="1" applyAlignment="1">
      <alignment horizontal="center" vertical="center"/>
    </xf>
    <xf numFmtId="0" fontId="0" fillId="0" borderId="58" xfId="0" applyBorder="1" applyAlignment="1">
      <alignment horizontal="center" vertical="center"/>
    </xf>
    <xf numFmtId="0" fontId="0" fillId="0" borderId="14" xfId="0" applyBorder="1" applyAlignment="1">
      <alignment horizontal="center" vertical="center"/>
    </xf>
    <xf numFmtId="0" fontId="0" fillId="0" borderId="3" xfId="0" applyBorder="1" applyAlignment="1">
      <alignment horizontal="center" vertical="center"/>
    </xf>
    <xf numFmtId="0" fontId="0" fillId="0" borderId="33" xfId="0" applyBorder="1" applyAlignment="1">
      <alignment horizontal="center" vertical="center"/>
    </xf>
    <xf numFmtId="0" fontId="0" fillId="0" borderId="59" xfId="0" applyBorder="1" applyAlignment="1">
      <alignment horizontal="center" vertical="center"/>
    </xf>
    <xf numFmtId="0" fontId="0" fillId="0" borderId="56" xfId="0" applyBorder="1" applyAlignment="1">
      <alignment horizontal="left" vertical="center"/>
    </xf>
    <xf numFmtId="0" fontId="0" fillId="0" borderId="40" xfId="0" applyBorder="1" applyAlignment="1">
      <alignment horizontal="center" vertical="center"/>
    </xf>
    <xf numFmtId="0" fontId="0" fillId="0" borderId="57" xfId="0" applyBorder="1" applyAlignment="1">
      <alignment horizontal="center" vertical="center"/>
    </xf>
    <xf numFmtId="0" fontId="0" fillId="0" borderId="35" xfId="0" applyBorder="1" applyAlignment="1">
      <alignment horizontal="left" vertical="center"/>
    </xf>
    <xf numFmtId="0" fontId="0" fillId="0" borderId="46" xfId="0" applyBorder="1" applyAlignment="1">
      <alignment horizontal="center" vertical="center"/>
    </xf>
    <xf numFmtId="0" fontId="0" fillId="0" borderId="51" xfId="0" applyBorder="1" applyAlignment="1">
      <alignment horizontal="center" vertical="center"/>
    </xf>
    <xf numFmtId="0" fontId="0" fillId="0" borderId="63" xfId="0" applyBorder="1" applyAlignment="1">
      <alignment horizontal="center" vertical="center"/>
    </xf>
    <xf numFmtId="49" fontId="62" fillId="0" borderId="5" xfId="0" quotePrefix="1" applyNumberFormat="1" applyFont="1" applyBorder="1" applyAlignment="1">
      <alignment horizontal="center" vertical="center"/>
    </xf>
    <xf numFmtId="0" fontId="0" fillId="0" borderId="40" xfId="0" applyBorder="1" applyAlignment="1">
      <alignment horizontal="left" vertical="center" wrapText="1"/>
    </xf>
    <xf numFmtId="0" fontId="0" fillId="0" borderId="43" xfId="0" applyBorder="1" applyAlignment="1">
      <alignment horizontal="center" vertical="center"/>
    </xf>
    <xf numFmtId="0" fontId="0" fillId="0" borderId="12" xfId="0" applyBorder="1" applyAlignment="1">
      <alignment horizontal="left" vertical="center"/>
    </xf>
    <xf numFmtId="0" fontId="0" fillId="0" borderId="50" xfId="0" applyBorder="1" applyAlignment="1">
      <alignment horizontal="center" vertical="center"/>
    </xf>
    <xf numFmtId="0" fontId="64" fillId="0" borderId="14" xfId="0" applyFont="1" applyBorder="1" applyAlignment="1">
      <alignment horizontal="left" vertical="center" wrapText="1"/>
    </xf>
    <xf numFmtId="0" fontId="0" fillId="0" borderId="64" xfId="0" applyBorder="1" applyAlignment="1">
      <alignment horizontal="center" vertical="center"/>
    </xf>
    <xf numFmtId="0" fontId="0" fillId="0" borderId="14" xfId="0" applyBorder="1" applyAlignment="1">
      <alignment horizontal="left" vertical="center"/>
    </xf>
    <xf numFmtId="0" fontId="10" fillId="0" borderId="0" xfId="0" applyFont="1" applyFill="1" applyBorder="1" applyAlignment="1">
      <alignment horizontal="center"/>
    </xf>
    <xf numFmtId="0" fontId="0" fillId="0" borderId="56" xfId="0" applyBorder="1" applyAlignment="1">
      <alignment horizontal="left" vertical="center" wrapText="1"/>
    </xf>
    <xf numFmtId="0" fontId="0" fillId="0" borderId="35" xfId="0" applyBorder="1" applyAlignment="1">
      <alignment horizontal="left" vertical="center" wrapText="1"/>
    </xf>
    <xf numFmtId="0" fontId="0" fillId="0" borderId="36" xfId="0" applyBorder="1" applyAlignment="1">
      <alignment vertical="center" wrapText="1"/>
    </xf>
    <xf numFmtId="0" fontId="0" fillId="0" borderId="39" xfId="0" applyBorder="1" applyAlignment="1">
      <alignment horizontal="center" vertical="center"/>
    </xf>
    <xf numFmtId="0" fontId="0" fillId="0" borderId="29" xfId="0" applyBorder="1" applyAlignment="1">
      <alignment horizontal="center" vertical="center"/>
    </xf>
    <xf numFmtId="0" fontId="0" fillId="0" borderId="22" xfId="0" applyBorder="1" applyAlignment="1">
      <alignment horizontal="center" vertical="center"/>
    </xf>
    <xf numFmtId="0" fontId="0" fillId="0" borderId="60" xfId="0" applyBorder="1" applyAlignment="1">
      <alignment horizontal="center" vertical="center"/>
    </xf>
    <xf numFmtId="0" fontId="62" fillId="0" borderId="67" xfId="0" applyFont="1" applyBorder="1" applyAlignment="1">
      <alignment horizontal="center" vertical="center"/>
    </xf>
    <xf numFmtId="0" fontId="62" fillId="0" borderId="53" xfId="0" applyFont="1" applyBorder="1" applyAlignment="1">
      <alignment horizontal="center" vertical="center"/>
    </xf>
    <xf numFmtId="0" fontId="62" fillId="0" borderId="61" xfId="0" applyFont="1" applyBorder="1" applyAlignment="1">
      <alignment horizontal="center" vertical="center"/>
    </xf>
    <xf numFmtId="0" fontId="0" fillId="0" borderId="9" xfId="0" applyBorder="1" applyAlignment="1">
      <alignment horizontal="center" vertical="center"/>
    </xf>
    <xf numFmtId="0" fontId="0" fillId="0" borderId="13" xfId="0" applyBorder="1" applyAlignment="1">
      <alignment horizontal="center" vertical="center"/>
    </xf>
    <xf numFmtId="0" fontId="0" fillId="0" borderId="68" xfId="0" applyBorder="1" applyAlignment="1">
      <alignment horizontal="left" vertical="center"/>
    </xf>
    <xf numFmtId="0" fontId="0" fillId="0" borderId="45" xfId="0" applyBorder="1" applyAlignment="1">
      <alignment horizontal="center" vertical="center"/>
    </xf>
    <xf numFmtId="0" fontId="0" fillId="0" borderId="52" xfId="0" applyBorder="1" applyAlignment="1">
      <alignment horizontal="center" vertical="center"/>
    </xf>
    <xf numFmtId="0" fontId="62" fillId="0" borderId="11" xfId="0" applyFont="1" applyBorder="1" applyAlignment="1">
      <alignment horizontal="center" vertical="center"/>
    </xf>
    <xf numFmtId="0" fontId="29" fillId="0" borderId="0" xfId="0" applyFont="1" applyFill="1" applyBorder="1" applyAlignment="1">
      <alignment horizontal="center"/>
    </xf>
    <xf numFmtId="3" fontId="33" fillId="0" borderId="0" xfId="0" applyNumberFormat="1" applyFont="1" applyFill="1" applyBorder="1" applyAlignment="1">
      <alignment horizontal="justify" vertical="center" wrapText="1"/>
    </xf>
    <xf numFmtId="3" fontId="19" fillId="0" borderId="0" xfId="0" applyNumberFormat="1" applyFont="1" applyFill="1" applyBorder="1" applyAlignment="1">
      <alignment horizontal="justify" vertical="center" wrapText="1"/>
    </xf>
    <xf numFmtId="0" fontId="0" fillId="0" borderId="4" xfId="0" applyBorder="1" applyAlignment="1">
      <alignment vertical="center"/>
    </xf>
    <xf numFmtId="0" fontId="0" fillId="0" borderId="37" xfId="0" applyBorder="1" applyAlignment="1">
      <alignment horizontal="center"/>
    </xf>
    <xf numFmtId="0" fontId="0" fillId="0" borderId="12" xfId="0" applyBorder="1" applyAlignment="1">
      <alignment horizontal="center"/>
    </xf>
    <xf numFmtId="0" fontId="0" fillId="0" borderId="14" xfId="0" applyBorder="1" applyAlignment="1">
      <alignment horizontal="center"/>
    </xf>
    <xf numFmtId="0" fontId="0" fillId="0" borderId="0" xfId="0"/>
    <xf numFmtId="0" fontId="0" fillId="0" borderId="0" xfId="0"/>
    <xf numFmtId="0" fontId="30" fillId="0" borderId="0" xfId="0" applyFont="1"/>
    <xf numFmtId="0" fontId="39" fillId="0" borderId="0" xfId="0" applyFont="1"/>
    <xf numFmtId="0" fontId="61" fillId="0" borderId="0" xfId="0" applyFont="1" applyAlignment="1">
      <alignment horizontal="center" vertical="center"/>
    </xf>
    <xf numFmtId="0" fontId="0" fillId="0" borderId="5" xfId="0" applyBorder="1" applyAlignment="1">
      <alignment horizontal="center" vertical="center"/>
    </xf>
    <xf numFmtId="0" fontId="62" fillId="0" borderId="5" xfId="0" applyFont="1" applyBorder="1" applyAlignment="1">
      <alignment horizontal="center" vertical="center"/>
    </xf>
    <xf numFmtId="0" fontId="62" fillId="0" borderId="5" xfId="0" applyFont="1" applyBorder="1" applyAlignment="1">
      <alignment horizontal="center" vertical="center" wrapText="1"/>
    </xf>
    <xf numFmtId="0" fontId="0" fillId="0" borderId="48" xfId="0" applyBorder="1" applyAlignment="1">
      <alignment horizontal="center" vertical="center"/>
    </xf>
    <xf numFmtId="0" fontId="0" fillId="0" borderId="32" xfId="0" applyBorder="1" applyAlignment="1">
      <alignment horizontal="center" vertical="center"/>
    </xf>
    <xf numFmtId="0" fontId="0" fillId="0" borderId="0" xfId="0"/>
    <xf numFmtId="0" fontId="62" fillId="0" borderId="5" xfId="0" applyFont="1" applyBorder="1" applyAlignment="1">
      <alignment horizontal="center" vertical="center"/>
    </xf>
    <xf numFmtId="0" fontId="0" fillId="0" borderId="0" xfId="0"/>
    <xf numFmtId="0" fontId="62" fillId="0" borderId="5" xfId="0" applyFont="1" applyBorder="1" applyAlignment="1">
      <alignment horizontal="center" vertical="center" wrapText="1"/>
    </xf>
    <xf numFmtId="0" fontId="0" fillId="0" borderId="32" xfId="0" applyBorder="1" applyAlignment="1">
      <alignment horizontal="center" vertical="center"/>
    </xf>
    <xf numFmtId="0" fontId="0" fillId="0" borderId="5" xfId="0" applyBorder="1" applyAlignment="1">
      <alignment horizontal="center" vertical="center"/>
    </xf>
    <xf numFmtId="3" fontId="56" fillId="0" borderId="0" xfId="0" applyNumberFormat="1" applyFont="1" applyFill="1" applyBorder="1" applyAlignment="1">
      <alignment horizontal="justify" vertical="center" wrapText="1"/>
    </xf>
    <xf numFmtId="3" fontId="55" fillId="0" borderId="0" xfId="0" applyNumberFormat="1" applyFont="1" applyFill="1" applyBorder="1" applyAlignment="1">
      <alignment horizontal="justify" vertical="center" wrapText="1"/>
    </xf>
    <xf numFmtId="0" fontId="67" fillId="0" borderId="4" xfId="0" applyFont="1" applyBorder="1" applyAlignment="1">
      <alignment vertical="center"/>
    </xf>
    <xf numFmtId="0" fontId="72" fillId="0" borderId="5" xfId="0" applyFont="1" applyBorder="1" applyAlignment="1">
      <alignment horizontal="center" vertical="center"/>
    </xf>
    <xf numFmtId="0" fontId="72" fillId="0" borderId="37" xfId="0" applyFont="1" applyBorder="1"/>
    <xf numFmtId="0" fontId="72" fillId="0" borderId="12" xfId="0" applyFont="1" applyBorder="1"/>
    <xf numFmtId="0" fontId="69" fillId="0" borderId="14" xfId="0" applyFont="1" applyBorder="1" applyAlignment="1">
      <alignment wrapText="1"/>
    </xf>
    <xf numFmtId="0" fontId="72" fillId="0" borderId="40" xfId="0" applyFont="1" applyBorder="1"/>
    <xf numFmtId="0" fontId="69" fillId="0" borderId="46" xfId="0" applyFont="1" applyBorder="1" applyAlignment="1">
      <alignment wrapText="1"/>
    </xf>
    <xf numFmtId="0" fontId="68" fillId="0" borderId="5" xfId="0" applyFont="1" applyBorder="1" applyAlignment="1">
      <alignment horizontal="center" textRotation="90"/>
    </xf>
    <xf numFmtId="0" fontId="69" fillId="0" borderId="5" xfId="0" applyFont="1" applyBorder="1"/>
    <xf numFmtId="0" fontId="72" fillId="0" borderId="46" xfId="0" applyFont="1" applyBorder="1"/>
    <xf numFmtId="0" fontId="69" fillId="0" borderId="5" xfId="0" applyFont="1" applyBorder="1" applyAlignment="1">
      <alignment wrapText="1"/>
    </xf>
    <xf numFmtId="0" fontId="72" fillId="0" borderId="14" xfId="0" applyFont="1" applyBorder="1"/>
    <xf numFmtId="0" fontId="72" fillId="0" borderId="39" xfId="0" applyFont="1" applyBorder="1"/>
    <xf numFmtId="0" fontId="71" fillId="0" borderId="5" xfId="0" applyFont="1" applyBorder="1"/>
    <xf numFmtId="0" fontId="73" fillId="0" borderId="37" xfId="0" applyFont="1" applyBorder="1"/>
    <xf numFmtId="0" fontId="73" fillId="0" borderId="14" xfId="0" applyFont="1" applyBorder="1"/>
    <xf numFmtId="0" fontId="68" fillId="0" borderId="5" xfId="0" applyFont="1" applyBorder="1" applyAlignment="1">
      <alignment wrapText="1"/>
    </xf>
    <xf numFmtId="0" fontId="71" fillId="0" borderId="5" xfId="0" applyFont="1" applyBorder="1" applyAlignment="1">
      <alignment wrapText="1"/>
    </xf>
    <xf numFmtId="0" fontId="71" fillId="0" borderId="40" xfId="0" applyFont="1" applyBorder="1" applyAlignment="1">
      <alignment horizontal="left" wrapText="1"/>
    </xf>
    <xf numFmtId="0" fontId="71" fillId="0" borderId="40" xfId="0" applyFont="1" applyBorder="1" applyAlignment="1">
      <alignment wrapText="1"/>
    </xf>
    <xf numFmtId="0" fontId="71" fillId="0" borderId="12" xfId="0" applyFont="1" applyBorder="1" applyAlignment="1">
      <alignment wrapText="1"/>
    </xf>
    <xf numFmtId="0" fontId="71" fillId="0" borderId="14" xfId="0" applyFont="1" applyBorder="1" applyAlignment="1">
      <alignment wrapText="1"/>
    </xf>
    <xf numFmtId="0" fontId="67" fillId="0" borderId="0" xfId="0" applyFont="1" applyAlignment="1">
      <alignment vertical="center"/>
    </xf>
    <xf numFmtId="0" fontId="67" fillId="0" borderId="0" xfId="0" applyFont="1"/>
    <xf numFmtId="0" fontId="74" fillId="0" borderId="0" xfId="0" applyFont="1" applyAlignment="1">
      <alignment vertical="center"/>
    </xf>
    <xf numFmtId="0" fontId="67" fillId="0" borderId="0" xfId="0" applyFont="1" applyAlignment="1"/>
    <xf numFmtId="0" fontId="75" fillId="0" borderId="4" xfId="0" applyFont="1" applyBorder="1"/>
    <xf numFmtId="0" fontId="78" fillId="0" borderId="39" xfId="0" applyFont="1" applyBorder="1" applyAlignment="1">
      <alignment horizontal="center" vertical="center" textRotation="90"/>
    </xf>
    <xf numFmtId="0" fontId="23" fillId="0" borderId="24" xfId="0" applyFont="1" applyBorder="1" applyAlignment="1">
      <alignment horizontal="left" vertical="center"/>
    </xf>
    <xf numFmtId="0" fontId="79" fillId="0" borderId="18" xfId="0" applyFont="1" applyBorder="1" applyAlignment="1">
      <alignment horizontal="left" vertical="center"/>
    </xf>
    <xf numFmtId="0" fontId="79" fillId="0" borderId="24" xfId="0" applyFont="1" applyBorder="1" applyAlignment="1">
      <alignment horizontal="left" vertical="center"/>
    </xf>
    <xf numFmtId="0" fontId="23" fillId="0" borderId="18" xfId="0" applyFont="1" applyBorder="1" applyAlignment="1">
      <alignment horizontal="left" vertical="center"/>
    </xf>
    <xf numFmtId="0" fontId="23" fillId="0" borderId="24" xfId="0" applyFont="1" applyBorder="1" applyAlignment="1">
      <alignment horizontal="left" vertical="center" wrapText="1"/>
    </xf>
    <xf numFmtId="0" fontId="23" fillId="0" borderId="7" xfId="0" applyFont="1" applyBorder="1" applyAlignment="1">
      <alignment horizontal="left" vertical="center" wrapText="1"/>
    </xf>
    <xf numFmtId="0" fontId="79" fillId="0" borderId="14" xfId="0" applyFont="1" applyBorder="1" applyAlignment="1">
      <alignment horizontal="left" vertical="center" wrapText="1"/>
    </xf>
    <xf numFmtId="0" fontId="68" fillId="0" borderId="17" xfId="0" applyFont="1" applyBorder="1" applyAlignment="1">
      <alignment horizontal="center" vertical="center"/>
    </xf>
    <xf numFmtId="0" fontId="76" fillId="0" borderId="17" xfId="0" applyFont="1" applyBorder="1" applyAlignment="1">
      <alignment horizontal="left" vertical="center" wrapText="1"/>
    </xf>
    <xf numFmtId="0" fontId="75" fillId="0" borderId="0" xfId="0" applyFont="1"/>
    <xf numFmtId="3" fontId="32" fillId="0" borderId="0" xfId="0" applyNumberFormat="1" applyFont="1" applyFill="1" applyBorder="1" applyAlignment="1">
      <alignment horizontal="justify" vertical="center" wrapText="1"/>
    </xf>
    <xf numFmtId="0" fontId="0" fillId="0" borderId="0" xfId="0" applyAlignment="1">
      <alignment vertical="center"/>
    </xf>
    <xf numFmtId="0" fontId="0" fillId="0" borderId="47" xfId="0" applyBorder="1" applyAlignment="1">
      <alignment horizontal="center" vertical="center"/>
    </xf>
    <xf numFmtId="0" fontId="0" fillId="0" borderId="0" xfId="0" applyBorder="1"/>
    <xf numFmtId="0" fontId="0" fillId="0" borderId="0" xfId="0"/>
    <xf numFmtId="0" fontId="62" fillId="0" borderId="38" xfId="0" applyFont="1" applyBorder="1" applyAlignment="1">
      <alignment horizontal="left" vertical="center"/>
    </xf>
    <xf numFmtId="0" fontId="62" fillId="0" borderId="38" xfId="0" applyFont="1" applyBorder="1" applyAlignment="1">
      <alignment horizontal="center" vertical="center"/>
    </xf>
    <xf numFmtId="0" fontId="62" fillId="0" borderId="49" xfId="0" applyFont="1" applyBorder="1" applyAlignment="1">
      <alignment horizontal="center" vertical="center"/>
    </xf>
    <xf numFmtId="0" fontId="62" fillId="0" borderId="72" xfId="0" applyFont="1" applyBorder="1" applyAlignment="1">
      <alignment horizontal="center" vertical="center"/>
    </xf>
    <xf numFmtId="0" fontId="62" fillId="0" borderId="73" xfId="0" applyFont="1" applyBorder="1" applyAlignment="1">
      <alignment horizontal="center" vertical="center"/>
    </xf>
    <xf numFmtId="0" fontId="62" fillId="0" borderId="71" xfId="0" applyFont="1" applyBorder="1" applyAlignment="1">
      <alignment horizontal="center" vertical="center"/>
    </xf>
    <xf numFmtId="0" fontId="0" fillId="0" borderId="37" xfId="0" applyBorder="1" applyAlignment="1">
      <alignment horizontal="left" vertical="center"/>
    </xf>
    <xf numFmtId="0" fontId="0" fillId="0" borderId="74" xfId="0" applyBorder="1" applyAlignment="1">
      <alignment horizontal="center" vertical="center"/>
    </xf>
    <xf numFmtId="0" fontId="0" fillId="0" borderId="28" xfId="0" applyBorder="1" applyAlignment="1">
      <alignment horizontal="center" vertical="center"/>
    </xf>
    <xf numFmtId="0" fontId="62" fillId="0" borderId="5" xfId="0" applyFont="1" applyBorder="1" applyAlignment="1">
      <alignment horizontal="left" vertical="center" wrapText="1"/>
    </xf>
    <xf numFmtId="0" fontId="62" fillId="0" borderId="16" xfId="0" applyFont="1" applyBorder="1" applyAlignment="1">
      <alignment horizontal="left" vertical="center" wrapText="1"/>
    </xf>
    <xf numFmtId="0" fontId="62" fillId="0" borderId="16" xfId="0" applyFont="1" applyBorder="1" applyAlignment="1">
      <alignment horizontal="center" vertical="center"/>
    </xf>
    <xf numFmtId="0" fontId="62" fillId="0" borderId="65" xfId="0" applyFont="1" applyBorder="1" applyAlignment="1">
      <alignment horizontal="center" vertical="center"/>
    </xf>
    <xf numFmtId="0" fontId="62" fillId="0" borderId="75" xfId="0" applyFont="1" applyBorder="1" applyAlignment="1">
      <alignment horizontal="center" vertical="center"/>
    </xf>
    <xf numFmtId="0" fontId="62" fillId="0" borderId="66" xfId="0" applyFont="1" applyBorder="1" applyAlignment="1">
      <alignment horizontal="center" vertical="center"/>
    </xf>
    <xf numFmtId="0" fontId="62" fillId="0" borderId="21" xfId="0" applyFont="1" applyBorder="1" applyAlignment="1">
      <alignment horizontal="center" vertical="center"/>
    </xf>
    <xf numFmtId="0" fontId="62" fillId="0" borderId="39" xfId="0" applyFont="1" applyBorder="1" applyAlignment="1">
      <alignment horizontal="left" vertical="center" wrapText="1"/>
    </xf>
    <xf numFmtId="0" fontId="62" fillId="0" borderId="39" xfId="0" applyFont="1" applyBorder="1" applyAlignment="1">
      <alignment horizontal="center" vertical="center"/>
    </xf>
    <xf numFmtId="0" fontId="62" fillId="0" borderId="29" xfId="0" applyFont="1" applyBorder="1" applyAlignment="1">
      <alignment horizontal="center" vertical="center"/>
    </xf>
    <xf numFmtId="0" fontId="62" fillId="0" borderId="22" xfId="0" applyFont="1" applyBorder="1" applyAlignment="1">
      <alignment horizontal="center" vertical="center"/>
    </xf>
    <xf numFmtId="0" fontId="62" fillId="0" borderId="60" xfId="0" applyFont="1" applyBorder="1" applyAlignment="1">
      <alignment horizontal="center" vertical="center"/>
    </xf>
    <xf numFmtId="0" fontId="0" fillId="0" borderId="0" xfId="0" applyBorder="1" applyAlignment="1">
      <alignment horizontal="center" vertical="center"/>
    </xf>
    <xf numFmtId="0" fontId="62" fillId="0" borderId="0" xfId="0" applyFont="1" applyBorder="1" applyAlignment="1">
      <alignment horizontal="left" vertical="center" wrapText="1"/>
    </xf>
    <xf numFmtId="0" fontId="62" fillId="0" borderId="0" xfId="0" applyFont="1" applyBorder="1" applyAlignment="1">
      <alignment horizontal="center" vertical="center"/>
    </xf>
    <xf numFmtId="49" fontId="62" fillId="0" borderId="0" xfId="0" applyNumberFormat="1" applyFont="1" applyBorder="1" applyAlignment="1">
      <alignment horizontal="center" vertical="center"/>
    </xf>
    <xf numFmtId="0" fontId="0" fillId="0" borderId="0" xfId="0" applyBorder="1" applyAlignment="1">
      <alignment horizontal="left" vertical="center" wrapText="1"/>
    </xf>
    <xf numFmtId="49" fontId="0" fillId="0" borderId="0" xfId="0" applyNumberFormat="1" applyBorder="1" applyAlignment="1">
      <alignment horizontal="center" vertical="center"/>
    </xf>
    <xf numFmtId="3" fontId="56" fillId="0" borderId="0" xfId="0" applyNumberFormat="1" applyFont="1" applyFill="1" applyBorder="1" applyAlignment="1">
      <alignment horizontal="left" vertical="center" wrapText="1"/>
    </xf>
    <xf numFmtId="3" fontId="55" fillId="0" borderId="0" xfId="0" applyNumberFormat="1" applyFont="1" applyFill="1" applyBorder="1" applyAlignment="1">
      <alignment horizontal="left" vertical="center" wrapText="1"/>
    </xf>
    <xf numFmtId="0" fontId="81" fillId="0" borderId="34" xfId="0" applyFont="1" applyBorder="1" applyAlignment="1">
      <alignment horizontal="left" vertical="center"/>
    </xf>
    <xf numFmtId="0" fontId="81" fillId="0" borderId="35" xfId="0" applyFont="1" applyBorder="1" applyAlignment="1">
      <alignment horizontal="left" vertical="center"/>
    </xf>
    <xf numFmtId="0" fontId="81" fillId="0" borderId="36" xfId="0" applyFont="1" applyBorder="1" applyAlignment="1">
      <alignment horizontal="left" vertical="center"/>
    </xf>
    <xf numFmtId="0" fontId="81" fillId="0" borderId="56" xfId="0" applyFont="1" applyBorder="1" applyAlignment="1">
      <alignment horizontal="left" vertical="center" wrapText="1"/>
    </xf>
    <xf numFmtId="0" fontId="81" fillId="0" borderId="35" xfId="0" applyFont="1" applyBorder="1" applyAlignment="1">
      <alignment horizontal="left" vertical="center" wrapText="1"/>
    </xf>
    <xf numFmtId="0" fontId="81" fillId="0" borderId="36" xfId="0" applyFont="1" applyBorder="1" applyAlignment="1">
      <alignment horizontal="left" vertical="center" wrapText="1"/>
    </xf>
    <xf numFmtId="0" fontId="62" fillId="0" borderId="5" xfId="0" applyFont="1" applyBorder="1" applyAlignment="1">
      <alignment horizontal="center" vertical="center"/>
    </xf>
    <xf numFmtId="0" fontId="0" fillId="0" borderId="0" xfId="0"/>
    <xf numFmtId="0" fontId="62" fillId="0" borderId="0" xfId="0" applyFont="1" applyAlignment="1">
      <alignment horizontal="center" vertical="center"/>
    </xf>
    <xf numFmtId="0" fontId="62" fillId="0" borderId="5" xfId="0" applyFont="1" applyBorder="1" applyAlignment="1">
      <alignment horizontal="center" vertical="center" wrapText="1"/>
    </xf>
    <xf numFmtId="0" fontId="0" fillId="0" borderId="0" xfId="0" applyAlignment="1">
      <alignment horizontal="center" vertical="center"/>
    </xf>
    <xf numFmtId="0" fontId="68" fillId="0" borderId="5" xfId="0" applyFont="1" applyBorder="1" applyAlignment="1">
      <alignment horizontal="center" vertical="center"/>
    </xf>
    <xf numFmtId="0" fontId="67" fillId="0" borderId="0" xfId="0" applyFont="1" applyAlignment="1">
      <alignment textRotation="255"/>
    </xf>
    <xf numFmtId="0" fontId="62" fillId="0" borderId="5" xfId="0" applyFont="1" applyBorder="1" applyAlignment="1">
      <alignment horizontal="center" vertical="center"/>
    </xf>
    <xf numFmtId="0" fontId="0" fillId="0" borderId="0" xfId="0"/>
    <xf numFmtId="0" fontId="62" fillId="0" borderId="5" xfId="0" applyFont="1" applyBorder="1" applyAlignment="1">
      <alignment horizontal="center" vertical="center" wrapText="1"/>
    </xf>
    <xf numFmtId="0" fontId="0" fillId="0" borderId="32" xfId="0" applyBorder="1" applyAlignment="1">
      <alignment horizontal="center" vertical="center"/>
    </xf>
    <xf numFmtId="0" fontId="0" fillId="0" borderId="5" xfId="0" applyBorder="1" applyAlignment="1">
      <alignment horizontal="center" vertical="center"/>
    </xf>
    <xf numFmtId="0" fontId="0" fillId="0" borderId="5" xfId="0" applyBorder="1" applyAlignment="1">
      <alignment horizontal="center" vertical="center" wrapText="1"/>
    </xf>
    <xf numFmtId="0" fontId="62" fillId="0" borderId="15" xfId="0" applyFont="1" applyBorder="1" applyAlignment="1">
      <alignment horizontal="center" vertical="center"/>
    </xf>
    <xf numFmtId="0" fontId="0" fillId="0" borderId="0" xfId="0" applyAlignment="1">
      <alignment horizontal="center" vertical="center"/>
    </xf>
    <xf numFmtId="0" fontId="30" fillId="0" borderId="0" xfId="0" applyFont="1" applyAlignment="1">
      <alignment horizontal="center" vertical="center"/>
    </xf>
    <xf numFmtId="0" fontId="0" fillId="0" borderId="32" xfId="0" applyFont="1" applyBorder="1" applyAlignment="1">
      <alignment horizontal="center" vertical="center"/>
    </xf>
    <xf numFmtId="0" fontId="0" fillId="0" borderId="58" xfId="0" applyFont="1" applyBorder="1" applyAlignment="1">
      <alignment horizontal="center" vertical="center"/>
    </xf>
    <xf numFmtId="1" fontId="0" fillId="0" borderId="12" xfId="0" applyNumberFormat="1" applyBorder="1" applyAlignment="1">
      <alignment horizontal="center" vertical="center"/>
    </xf>
    <xf numFmtId="1" fontId="0" fillId="0" borderId="2" xfId="0" applyNumberFormat="1" applyBorder="1" applyAlignment="1">
      <alignment horizontal="center" vertical="center"/>
    </xf>
    <xf numFmtId="1" fontId="0" fillId="0" borderId="32" xfId="0" applyNumberFormat="1" applyBorder="1" applyAlignment="1">
      <alignment horizontal="center" vertical="center"/>
    </xf>
    <xf numFmtId="1" fontId="0" fillId="0" borderId="58" xfId="0" applyNumberFormat="1" applyBorder="1" applyAlignment="1">
      <alignment horizontal="center" vertical="center"/>
    </xf>
    <xf numFmtId="1" fontId="0" fillId="0" borderId="14" xfId="0" applyNumberFormat="1" applyBorder="1" applyAlignment="1">
      <alignment horizontal="center" vertical="center"/>
    </xf>
    <xf numFmtId="1" fontId="0" fillId="0" borderId="3" xfId="0" applyNumberFormat="1" applyBorder="1" applyAlignment="1">
      <alignment horizontal="center" vertical="center"/>
    </xf>
    <xf numFmtId="1" fontId="0" fillId="0" borderId="33" xfId="0" applyNumberFormat="1" applyBorder="1" applyAlignment="1">
      <alignment horizontal="center" vertical="center"/>
    </xf>
    <xf numFmtId="1" fontId="0" fillId="0" borderId="59" xfId="0" applyNumberFormat="1" applyBorder="1" applyAlignment="1">
      <alignment horizontal="center" vertical="center"/>
    </xf>
    <xf numFmtId="1" fontId="0" fillId="0" borderId="37" xfId="0" applyNumberFormat="1" applyBorder="1" applyAlignment="1">
      <alignment horizontal="center" vertical="center"/>
    </xf>
    <xf numFmtId="1" fontId="0" fillId="0" borderId="1" xfId="0" applyNumberFormat="1" applyBorder="1" applyAlignment="1">
      <alignment horizontal="center" vertical="center"/>
    </xf>
    <xf numFmtId="1" fontId="0" fillId="0" borderId="31" xfId="0" applyNumberFormat="1" applyBorder="1" applyAlignment="1">
      <alignment horizontal="center" vertical="center"/>
    </xf>
    <xf numFmtId="1" fontId="0" fillId="0" borderId="62" xfId="0" applyNumberFormat="1" applyBorder="1" applyAlignment="1">
      <alignment horizontal="center" vertical="center"/>
    </xf>
    <xf numFmtId="1" fontId="0" fillId="0" borderId="40" xfId="0" applyNumberFormat="1" applyBorder="1" applyAlignment="1">
      <alignment horizontal="center" vertical="center"/>
    </xf>
    <xf numFmtId="1" fontId="0" fillId="0" borderId="8" xfId="0" applyNumberFormat="1" applyBorder="1" applyAlignment="1">
      <alignment horizontal="center" vertical="center"/>
    </xf>
    <xf numFmtId="1" fontId="0" fillId="0" borderId="48" xfId="0" applyNumberFormat="1" applyBorder="1" applyAlignment="1">
      <alignment horizontal="center" vertical="center"/>
    </xf>
    <xf numFmtId="1" fontId="0" fillId="0" borderId="57" xfId="0" applyNumberFormat="1" applyBorder="1" applyAlignment="1">
      <alignment horizontal="center" vertical="center"/>
    </xf>
    <xf numFmtId="3" fontId="0" fillId="0" borderId="12" xfId="0" applyNumberFormat="1" applyBorder="1" applyAlignment="1">
      <alignment horizontal="center" vertical="center"/>
    </xf>
    <xf numFmtId="3" fontId="0" fillId="0" borderId="40" xfId="0" applyNumberFormat="1" applyBorder="1" applyAlignment="1">
      <alignment horizontal="center" vertical="center"/>
    </xf>
    <xf numFmtId="164" fontId="83" fillId="0" borderId="14" xfId="0" applyNumberFormat="1" applyFont="1" applyBorder="1" applyAlignment="1">
      <alignment horizontal="center" vertical="center"/>
    </xf>
    <xf numFmtId="164" fontId="83" fillId="0" borderId="12" xfId="0" applyNumberFormat="1" applyFont="1" applyBorder="1" applyAlignment="1">
      <alignment horizontal="center" vertical="center"/>
    </xf>
    <xf numFmtId="0" fontId="0" fillId="0" borderId="12" xfId="0" applyFont="1" applyBorder="1" applyAlignment="1">
      <alignment horizontal="center" vertical="center"/>
    </xf>
    <xf numFmtId="164" fontId="0" fillId="0" borderId="3" xfId="0" applyNumberFormat="1" applyFont="1" applyBorder="1" applyAlignment="1">
      <alignment horizontal="center" vertical="center"/>
    </xf>
    <xf numFmtId="164" fontId="0" fillId="0" borderId="33" xfId="0" applyNumberFormat="1" applyFont="1" applyBorder="1" applyAlignment="1">
      <alignment horizontal="center" vertical="center"/>
    </xf>
    <xf numFmtId="164" fontId="83" fillId="0" borderId="4" xfId="0" applyNumberFormat="1" applyFont="1" applyBorder="1" applyAlignment="1">
      <alignment horizontal="center" vertical="center"/>
    </xf>
    <xf numFmtId="164" fontId="83" fillId="0" borderId="39" xfId="0" applyNumberFormat="1" applyFont="1" applyBorder="1" applyAlignment="1">
      <alignment horizontal="center" vertical="center"/>
    </xf>
    <xf numFmtId="164" fontId="0" fillId="0" borderId="2" xfId="0" applyNumberFormat="1" applyFont="1" applyBorder="1" applyAlignment="1">
      <alignment horizontal="center" vertical="center"/>
    </xf>
    <xf numFmtId="164" fontId="0" fillId="0" borderId="32" xfId="0" applyNumberFormat="1" applyFont="1" applyBorder="1" applyAlignment="1">
      <alignment horizontal="center" vertical="center"/>
    </xf>
    <xf numFmtId="164" fontId="83" fillId="0" borderId="27" xfId="0" applyNumberFormat="1" applyFont="1" applyBorder="1" applyAlignment="1">
      <alignment horizontal="center" vertical="center"/>
    </xf>
    <xf numFmtId="0" fontId="83" fillId="0" borderId="14" xfId="0" applyFont="1" applyBorder="1" applyAlignment="1">
      <alignment horizontal="center" vertical="center"/>
    </xf>
    <xf numFmtId="0" fontId="83" fillId="0" borderId="12" xfId="0" applyFont="1" applyBorder="1" applyAlignment="1">
      <alignment horizontal="center" vertical="center"/>
    </xf>
    <xf numFmtId="0" fontId="83" fillId="0" borderId="46" xfId="0" applyFont="1" applyBorder="1" applyAlignment="1">
      <alignment horizontal="center" vertical="center"/>
    </xf>
    <xf numFmtId="0" fontId="83" fillId="0" borderId="5" xfId="0" applyFont="1" applyBorder="1" applyAlignment="1">
      <alignment horizontal="center" vertical="center"/>
    </xf>
    <xf numFmtId="164" fontId="83" fillId="0" borderId="5" xfId="0" applyNumberFormat="1" applyFont="1" applyBorder="1" applyAlignment="1">
      <alignment horizontal="center" vertical="center"/>
    </xf>
    <xf numFmtId="3" fontId="0" fillId="0" borderId="12" xfId="0" applyNumberFormat="1" applyFont="1" applyBorder="1" applyAlignment="1">
      <alignment horizontal="center" vertical="center"/>
    </xf>
    <xf numFmtId="3" fontId="0" fillId="0" borderId="50" xfId="0" applyNumberFormat="1" applyFont="1" applyBorder="1" applyAlignment="1">
      <alignment horizontal="center" vertical="center"/>
    </xf>
    <xf numFmtId="0" fontId="62" fillId="0" borderId="5" xfId="0" applyFont="1" applyBorder="1" applyAlignment="1">
      <alignment horizontal="center" vertical="center"/>
    </xf>
    <xf numFmtId="0" fontId="0" fillId="0" borderId="0" xfId="0"/>
    <xf numFmtId="0" fontId="62" fillId="0" borderId="5" xfId="0" applyFont="1" applyBorder="1" applyAlignment="1">
      <alignment horizontal="center" vertical="center" wrapText="1"/>
    </xf>
    <xf numFmtId="0" fontId="0" fillId="0" borderId="34" xfId="0" applyBorder="1" applyAlignment="1">
      <alignment horizontal="left" vertical="center"/>
    </xf>
    <xf numFmtId="0" fontId="0" fillId="0" borderId="32" xfId="0" applyBorder="1" applyAlignment="1">
      <alignment horizontal="center" vertical="center"/>
    </xf>
    <xf numFmtId="0" fontId="0" fillId="0" borderId="35" xfId="0" applyBorder="1" applyAlignment="1">
      <alignment horizontal="left" vertical="center"/>
    </xf>
    <xf numFmtId="0" fontId="0" fillId="0" borderId="5" xfId="0" applyBorder="1" applyAlignment="1">
      <alignment horizontal="center" vertical="center"/>
    </xf>
    <xf numFmtId="0" fontId="0" fillId="0" borderId="63" xfId="0" applyBorder="1" applyAlignment="1">
      <alignment horizontal="center" vertical="center"/>
    </xf>
    <xf numFmtId="0" fontId="0" fillId="0" borderId="66" xfId="0" applyBorder="1" applyAlignment="1">
      <alignment horizontal="center" vertical="center"/>
    </xf>
    <xf numFmtId="0" fontId="61" fillId="0" borderId="5" xfId="0" applyFont="1" applyBorder="1" applyAlignment="1">
      <alignment horizontal="center" vertical="center"/>
    </xf>
    <xf numFmtId="0" fontId="0" fillId="0" borderId="16" xfId="0" applyBorder="1" applyAlignment="1">
      <alignment horizontal="center" vertical="center"/>
    </xf>
    <xf numFmtId="0" fontId="0" fillId="0" borderId="39" xfId="0" applyBorder="1" applyAlignment="1">
      <alignment horizontal="center" vertical="center"/>
    </xf>
    <xf numFmtId="0" fontId="62" fillId="0" borderId="5" xfId="0" applyFont="1" applyBorder="1" applyAlignment="1">
      <alignment horizontal="center" vertical="center" wrapText="1"/>
    </xf>
    <xf numFmtId="0" fontId="0" fillId="0" borderId="4" xfId="0" applyBorder="1" applyAlignment="1">
      <alignment horizontal="center" vertical="center"/>
    </xf>
    <xf numFmtId="0" fontId="62" fillId="0" borderId="5" xfId="0" applyFont="1" applyBorder="1" applyAlignment="1">
      <alignment horizontal="center" vertical="center"/>
    </xf>
    <xf numFmtId="0" fontId="0" fillId="0" borderId="5" xfId="0" applyBorder="1" applyAlignment="1">
      <alignment horizontal="center" vertical="center"/>
    </xf>
    <xf numFmtId="0" fontId="0" fillId="0" borderId="35" xfId="0" applyBorder="1" applyAlignment="1">
      <alignment horizontal="left" vertical="center"/>
    </xf>
    <xf numFmtId="0" fontId="0" fillId="0" borderId="34" xfId="0" applyBorder="1" applyAlignment="1">
      <alignment horizontal="left" vertical="center"/>
    </xf>
    <xf numFmtId="0" fontId="0" fillId="0" borderId="32" xfId="0" applyBorder="1" applyAlignment="1">
      <alignment horizontal="center" vertical="center"/>
    </xf>
    <xf numFmtId="0" fontId="0" fillId="0" borderId="0" xfId="0"/>
    <xf numFmtId="0" fontId="61" fillId="0" borderId="5" xfId="0" applyFont="1" applyBorder="1" applyAlignment="1">
      <alignment horizontal="center" vertical="center"/>
    </xf>
    <xf numFmtId="0" fontId="0" fillId="0" borderId="36" xfId="0" applyBorder="1" applyAlignment="1">
      <alignment horizontal="left" vertical="center"/>
    </xf>
    <xf numFmtId="0" fontId="0" fillId="0" borderId="65" xfId="0" applyBorder="1" applyAlignment="1">
      <alignment horizontal="center" vertical="center"/>
    </xf>
    <xf numFmtId="0" fontId="0" fillId="0" borderId="75" xfId="0" applyBorder="1" applyAlignment="1">
      <alignment horizontal="center" vertical="center"/>
    </xf>
    <xf numFmtId="3" fontId="0" fillId="2" borderId="4" xfId="0" applyNumberFormat="1" applyFont="1" applyFill="1" applyBorder="1" applyAlignment="1">
      <alignment horizontal="center" vertical="center"/>
    </xf>
    <xf numFmtId="3" fontId="0" fillId="0" borderId="37" xfId="0" applyNumberFormat="1" applyBorder="1" applyAlignment="1">
      <alignment horizontal="center" vertical="center"/>
    </xf>
    <xf numFmtId="164" fontId="0" fillId="0" borderId="46" xfId="0" applyNumberFormat="1" applyFont="1" applyBorder="1" applyAlignment="1">
      <alignment horizontal="center" vertical="center"/>
    </xf>
    <xf numFmtId="0" fontId="0" fillId="0" borderId="41" xfId="0" applyFont="1" applyBorder="1" applyAlignment="1">
      <alignment horizontal="center" vertical="center"/>
    </xf>
    <xf numFmtId="0" fontId="0" fillId="0" borderId="51" xfId="0" applyFont="1" applyBorder="1" applyAlignment="1">
      <alignment horizontal="center" vertical="center"/>
    </xf>
    <xf numFmtId="0" fontId="0" fillId="0" borderId="63" xfId="0" applyFont="1" applyBorder="1" applyAlignment="1">
      <alignment horizontal="center" vertical="center"/>
    </xf>
    <xf numFmtId="0" fontId="0" fillId="0" borderId="46" xfId="0" applyFont="1" applyBorder="1" applyAlignment="1">
      <alignment horizontal="center" vertical="center"/>
    </xf>
    <xf numFmtId="0" fontId="0" fillId="0" borderId="48" xfId="0" applyFont="1" applyBorder="1" applyAlignment="1">
      <alignment horizontal="center" vertical="center"/>
    </xf>
    <xf numFmtId="0" fontId="0" fillId="0" borderId="37" xfId="0" applyFont="1" applyBorder="1" applyAlignment="1">
      <alignment horizontal="center" vertical="center"/>
    </xf>
    <xf numFmtId="0" fontId="0" fillId="0" borderId="2" xfId="0" applyFont="1" applyBorder="1" applyAlignment="1">
      <alignment horizontal="center" vertical="center"/>
    </xf>
    <xf numFmtId="0" fontId="0" fillId="0" borderId="50" xfId="0" applyFont="1" applyBorder="1" applyAlignment="1">
      <alignment horizontal="center" vertical="center"/>
    </xf>
    <xf numFmtId="0" fontId="0" fillId="0" borderId="14" xfId="0" applyFont="1" applyBorder="1" applyAlignment="1">
      <alignment horizontal="center" vertical="center"/>
    </xf>
    <xf numFmtId="0" fontId="0" fillId="0" borderId="3" xfId="0" applyFont="1" applyBorder="1" applyAlignment="1">
      <alignment horizontal="center" vertical="center"/>
    </xf>
    <xf numFmtId="0" fontId="0" fillId="0" borderId="33" xfId="0" applyFont="1" applyBorder="1" applyAlignment="1">
      <alignment horizontal="center" vertical="center"/>
    </xf>
    <xf numFmtId="0" fontId="0" fillId="0" borderId="59" xfId="0" applyFont="1" applyBorder="1" applyAlignment="1">
      <alignment horizontal="center" vertical="center"/>
    </xf>
    <xf numFmtId="0" fontId="13" fillId="0" borderId="12" xfId="0" applyFont="1" applyBorder="1" applyAlignment="1">
      <alignment horizontal="center" vertical="center"/>
    </xf>
    <xf numFmtId="0" fontId="0" fillId="0" borderId="1" xfId="0" applyFont="1" applyBorder="1" applyAlignment="1">
      <alignment horizontal="center" vertical="center"/>
    </xf>
    <xf numFmtId="0" fontId="0" fillId="0" borderId="31" xfId="0" applyFont="1" applyBorder="1" applyAlignment="1">
      <alignment horizontal="center" vertical="center"/>
    </xf>
    <xf numFmtId="0" fontId="0" fillId="0" borderId="62" xfId="0" applyFont="1" applyBorder="1" applyAlignment="1">
      <alignment horizontal="center" vertical="center"/>
    </xf>
    <xf numFmtId="0" fontId="0" fillId="0" borderId="34" xfId="0" applyFont="1" applyBorder="1" applyAlignment="1">
      <alignment horizontal="center" vertical="center"/>
    </xf>
    <xf numFmtId="0" fontId="0" fillId="0" borderId="35" xfId="0" applyFont="1" applyBorder="1" applyAlignment="1">
      <alignment horizontal="center" vertical="center"/>
    </xf>
    <xf numFmtId="0" fontId="0" fillId="0" borderId="36" xfId="0" applyFont="1" applyBorder="1" applyAlignment="1">
      <alignment horizontal="center" vertical="center"/>
    </xf>
    <xf numFmtId="0" fontId="0" fillId="0" borderId="0" xfId="0" applyBorder="1" applyAlignment="1">
      <alignment horizontal="center" vertical="center"/>
    </xf>
    <xf numFmtId="0" fontId="0" fillId="0" borderId="4" xfId="0" applyBorder="1" applyAlignment="1">
      <alignment horizontal="center" vertical="center"/>
    </xf>
    <xf numFmtId="0" fontId="0" fillId="0" borderId="0" xfId="0"/>
    <xf numFmtId="3" fontId="0" fillId="0" borderId="5" xfId="0" applyNumberFormat="1" applyFont="1" applyBorder="1" applyAlignment="1">
      <alignment horizontal="center" vertical="center"/>
    </xf>
    <xf numFmtId="0" fontId="0" fillId="0" borderId="0" xfId="0" applyAlignment="1">
      <alignment wrapText="1"/>
    </xf>
    <xf numFmtId="0" fontId="50" fillId="2" borderId="0" xfId="0" applyFont="1" applyFill="1" applyBorder="1" applyAlignment="1">
      <alignment horizontal="left" vertical="center"/>
    </xf>
    <xf numFmtId="0" fontId="85" fillId="0" borderId="0" xfId="0" applyFont="1" applyAlignment="1">
      <alignment horizontal="left" vertical="top" wrapText="1" indent="3"/>
    </xf>
    <xf numFmtId="0" fontId="16" fillId="0" borderId="0" xfId="0" applyFont="1" applyAlignment="1">
      <alignment horizontal="left" vertical="top" wrapText="1"/>
    </xf>
    <xf numFmtId="0" fontId="16" fillId="0" borderId="0" xfId="0" applyFont="1" applyAlignment="1">
      <alignment vertical="top" wrapText="1"/>
    </xf>
    <xf numFmtId="0" fontId="86" fillId="0" borderId="0" xfId="0" applyFont="1" applyAlignment="1">
      <alignment horizontal="left" vertical="top" wrapText="1" indent="3"/>
    </xf>
    <xf numFmtId="0" fontId="86" fillId="0" borderId="0" xfId="0" applyFont="1" applyAlignment="1">
      <alignment horizontal="left" vertical="top" wrapText="1" indent="1"/>
    </xf>
    <xf numFmtId="0" fontId="85" fillId="0" borderId="0" xfId="0" applyFont="1" applyAlignment="1">
      <alignment vertical="top" wrapText="1"/>
    </xf>
    <xf numFmtId="0" fontId="14" fillId="0" borderId="0" xfId="0" applyFont="1" applyAlignment="1">
      <alignment horizontal="left" vertical="top" wrapText="1"/>
    </xf>
    <xf numFmtId="3" fontId="94" fillId="2" borderId="12" xfId="1" applyNumberFormat="1" applyFont="1" applyFill="1" applyBorder="1" applyAlignment="1">
      <alignment horizontal="center" vertical="center"/>
    </xf>
    <xf numFmtId="0" fontId="95" fillId="0" borderId="5" xfId="0" applyFont="1" applyBorder="1" applyAlignment="1">
      <alignment horizontal="center" vertical="center"/>
    </xf>
    <xf numFmtId="0" fontId="96" fillId="0" borderId="0" xfId="0" applyFont="1" applyFill="1"/>
    <xf numFmtId="0" fontId="14" fillId="0" borderId="0" xfId="0" applyFont="1" applyAlignment="1">
      <alignment horizontal="left" vertical="top"/>
    </xf>
    <xf numFmtId="49" fontId="0" fillId="0" borderId="16" xfId="0" applyNumberFormat="1" applyBorder="1" applyAlignment="1">
      <alignment horizontal="center" vertical="center"/>
    </xf>
    <xf numFmtId="49" fontId="0" fillId="0" borderId="39" xfId="0" applyNumberFormat="1" applyBorder="1" applyAlignment="1">
      <alignment horizontal="center" vertical="center"/>
    </xf>
    <xf numFmtId="49" fontId="0" fillId="0" borderId="38" xfId="0" applyNumberFormat="1" applyBorder="1" applyAlignment="1">
      <alignment horizontal="center" vertical="center" wrapText="1"/>
    </xf>
    <xf numFmtId="0" fontId="39" fillId="0" borderId="0" xfId="0" applyFont="1" applyAlignment="1">
      <alignment horizontal="left" wrapText="1"/>
    </xf>
    <xf numFmtId="0" fontId="95" fillId="0" borderId="67" xfId="0" applyFont="1" applyBorder="1" applyAlignment="1">
      <alignment horizontal="center" vertical="center"/>
    </xf>
    <xf numFmtId="0" fontId="95" fillId="0" borderId="53" xfId="0" applyFont="1" applyBorder="1" applyAlignment="1">
      <alignment horizontal="center" vertical="center"/>
    </xf>
    <xf numFmtId="0" fontId="95" fillId="0" borderId="61" xfId="0" applyFont="1" applyBorder="1" applyAlignment="1">
      <alignment horizontal="center" vertical="center"/>
    </xf>
    <xf numFmtId="0" fontId="95" fillId="0" borderId="11" xfId="0" applyFont="1" applyBorder="1" applyAlignment="1">
      <alignment horizontal="center" vertical="center"/>
    </xf>
    <xf numFmtId="0" fontId="83" fillId="0" borderId="8" xfId="0" applyFont="1" applyBorder="1" applyAlignment="1">
      <alignment horizontal="center" vertical="center"/>
    </xf>
    <xf numFmtId="1" fontId="83" fillId="0" borderId="12" xfId="0" applyNumberFormat="1" applyFont="1" applyBorder="1" applyAlignment="1">
      <alignment horizontal="center" vertical="center"/>
    </xf>
    <xf numFmtId="0" fontId="83" fillId="0" borderId="2" xfId="0" applyFont="1" applyBorder="1" applyAlignment="1">
      <alignment horizontal="center" vertical="center"/>
    </xf>
    <xf numFmtId="0" fontId="83" fillId="0" borderId="32" xfId="0" applyFont="1" applyBorder="1" applyAlignment="1">
      <alignment horizontal="center" vertical="center"/>
    </xf>
    <xf numFmtId="0" fontId="83" fillId="0" borderId="35" xfId="0" applyFont="1" applyBorder="1" applyAlignment="1">
      <alignment horizontal="center" vertical="center"/>
    </xf>
    <xf numFmtId="0" fontId="83" fillId="0" borderId="37" xfId="0" applyFont="1" applyBorder="1" applyAlignment="1">
      <alignment horizontal="center" vertical="center"/>
    </xf>
    <xf numFmtId="0" fontId="83" fillId="0" borderId="40" xfId="0" applyFont="1" applyBorder="1" applyAlignment="1">
      <alignment horizontal="center" vertical="center"/>
    </xf>
    <xf numFmtId="0" fontId="0" fillId="0" borderId="56" xfId="0" applyFont="1" applyBorder="1" applyAlignment="1">
      <alignment horizontal="center" vertical="center"/>
    </xf>
    <xf numFmtId="0" fontId="0" fillId="0" borderId="68" xfId="0" applyFont="1" applyBorder="1" applyAlignment="1">
      <alignment horizontal="center" vertical="center"/>
    </xf>
    <xf numFmtId="0" fontId="0" fillId="0" borderId="42" xfId="0" applyFont="1" applyBorder="1" applyAlignment="1">
      <alignment horizontal="center" vertical="center"/>
    </xf>
    <xf numFmtId="0" fontId="0" fillId="0" borderId="53" xfId="0" applyFont="1" applyBorder="1" applyAlignment="1">
      <alignment horizontal="center" vertical="center"/>
    </xf>
    <xf numFmtId="0" fontId="0" fillId="0" borderId="54" xfId="0" applyFont="1" applyBorder="1" applyAlignment="1">
      <alignment horizontal="center" vertical="center"/>
    </xf>
    <xf numFmtId="1" fontId="83" fillId="0" borderId="37" xfId="0" applyNumberFormat="1" applyFont="1" applyBorder="1" applyAlignment="1">
      <alignment horizontal="center" vertical="center"/>
    </xf>
    <xf numFmtId="1" fontId="0" fillId="0" borderId="1" xfId="0" applyNumberFormat="1" applyFont="1" applyBorder="1" applyAlignment="1">
      <alignment horizontal="center" vertical="center"/>
    </xf>
    <xf numFmtId="1" fontId="0" fillId="0" borderId="31" xfId="0" applyNumberFormat="1" applyFont="1" applyBorder="1" applyAlignment="1">
      <alignment horizontal="center" vertical="center"/>
    </xf>
    <xf numFmtId="1" fontId="0" fillId="0" borderId="34" xfId="0" applyNumberFormat="1" applyFont="1" applyBorder="1" applyAlignment="1">
      <alignment horizontal="center" vertical="center"/>
    </xf>
    <xf numFmtId="1" fontId="0" fillId="0" borderId="2" xfId="0" applyNumberFormat="1" applyFont="1" applyBorder="1" applyAlignment="1">
      <alignment horizontal="center" vertical="center"/>
    </xf>
    <xf numFmtId="1" fontId="0" fillId="0" borderId="32" xfId="0" applyNumberFormat="1" applyFont="1" applyBorder="1" applyAlignment="1">
      <alignment horizontal="center" vertical="center"/>
    </xf>
    <xf numFmtId="1" fontId="0" fillId="0" borderId="35" xfId="0" applyNumberFormat="1" applyFont="1" applyBorder="1" applyAlignment="1">
      <alignment horizontal="center" vertical="center"/>
    </xf>
    <xf numFmtId="1" fontId="83" fillId="0" borderId="46" xfId="0" applyNumberFormat="1" applyFont="1" applyBorder="1" applyAlignment="1">
      <alignment horizontal="center" vertical="center"/>
    </xf>
    <xf numFmtId="1" fontId="0" fillId="0" borderId="41" xfId="0" applyNumberFormat="1" applyFont="1" applyBorder="1" applyAlignment="1">
      <alignment horizontal="center" vertical="center"/>
    </xf>
    <xf numFmtId="1" fontId="0" fillId="0" borderId="51" xfId="0" applyNumberFormat="1" applyFont="1" applyBorder="1" applyAlignment="1">
      <alignment horizontal="center" vertical="center"/>
    </xf>
    <xf numFmtId="1" fontId="0" fillId="0" borderId="68" xfId="0" applyNumberFormat="1" applyFont="1" applyBorder="1" applyAlignment="1">
      <alignment horizontal="center" vertical="center"/>
    </xf>
    <xf numFmtId="1" fontId="83" fillId="0" borderId="5" xfId="0" applyNumberFormat="1" applyFont="1" applyBorder="1" applyAlignment="1">
      <alignment horizontal="center" vertical="center"/>
    </xf>
    <xf numFmtId="1" fontId="0" fillId="0" borderId="42" xfId="0" applyNumberFormat="1" applyFont="1" applyBorder="1" applyAlignment="1">
      <alignment horizontal="center" vertical="center"/>
    </xf>
    <xf numFmtId="1" fontId="0" fillId="0" borderId="53" xfId="0" applyNumberFormat="1" applyFont="1" applyBorder="1" applyAlignment="1">
      <alignment horizontal="center" vertical="center"/>
    </xf>
    <xf numFmtId="1" fontId="0" fillId="0" borderId="54" xfId="0" applyNumberFormat="1" applyFont="1" applyBorder="1" applyAlignment="1">
      <alignment horizontal="center" vertical="center"/>
    </xf>
    <xf numFmtId="3" fontId="83" fillId="0" borderId="37" xfId="0" applyNumberFormat="1" applyFont="1" applyBorder="1" applyAlignment="1">
      <alignment horizontal="center" vertical="center"/>
    </xf>
    <xf numFmtId="3" fontId="0" fillId="0" borderId="1" xfId="0" applyNumberFormat="1" applyFont="1" applyBorder="1" applyAlignment="1">
      <alignment horizontal="center" vertical="center"/>
    </xf>
    <xf numFmtId="3" fontId="0" fillId="0" borderId="31" xfId="0" applyNumberFormat="1" applyFont="1" applyBorder="1" applyAlignment="1">
      <alignment horizontal="center" vertical="center"/>
    </xf>
    <xf numFmtId="3" fontId="0" fillId="0" borderId="34" xfId="0" applyNumberFormat="1" applyFont="1" applyBorder="1" applyAlignment="1">
      <alignment horizontal="center" vertical="center"/>
    </xf>
    <xf numFmtId="3" fontId="83" fillId="0" borderId="12" xfId="0" applyNumberFormat="1" applyFont="1" applyBorder="1" applyAlignment="1">
      <alignment horizontal="center" vertical="center"/>
    </xf>
    <xf numFmtId="3" fontId="0" fillId="0" borderId="2" xfId="0" applyNumberFormat="1" applyFont="1" applyBorder="1" applyAlignment="1">
      <alignment horizontal="center" vertical="center"/>
    </xf>
    <xf numFmtId="3" fontId="0" fillId="0" borderId="32" xfId="0" applyNumberFormat="1" applyFont="1" applyBorder="1" applyAlignment="1">
      <alignment horizontal="center" vertical="center"/>
    </xf>
    <xf numFmtId="3" fontId="0" fillId="0" borderId="35" xfId="0" applyNumberFormat="1" applyFont="1" applyBorder="1" applyAlignment="1">
      <alignment horizontal="center" vertical="center"/>
    </xf>
    <xf numFmtId="3" fontId="83" fillId="0" borderId="14" xfId="0" applyNumberFormat="1" applyFont="1" applyBorder="1" applyAlignment="1">
      <alignment horizontal="center" vertical="center"/>
    </xf>
    <xf numFmtId="3" fontId="0" fillId="0" borderId="3" xfId="0" applyNumberFormat="1" applyFont="1" applyBorder="1" applyAlignment="1">
      <alignment horizontal="center" vertical="center"/>
    </xf>
    <xf numFmtId="3" fontId="0" fillId="0" borderId="33" xfId="0" applyNumberFormat="1" applyFont="1" applyBorder="1" applyAlignment="1">
      <alignment horizontal="center" vertical="center"/>
    </xf>
    <xf numFmtId="3" fontId="0" fillId="0" borderId="36" xfId="0" applyNumberFormat="1" applyFont="1" applyBorder="1" applyAlignment="1">
      <alignment horizontal="center" vertical="center"/>
    </xf>
    <xf numFmtId="3" fontId="83" fillId="0" borderId="5" xfId="0" applyNumberFormat="1" applyFont="1" applyBorder="1" applyAlignment="1">
      <alignment horizontal="center" vertical="center"/>
    </xf>
    <xf numFmtId="1" fontId="0" fillId="0" borderId="3" xfId="0" applyNumberFormat="1" applyFont="1" applyBorder="1" applyAlignment="1">
      <alignment horizontal="center" vertical="center"/>
    </xf>
    <xf numFmtId="1" fontId="0" fillId="0" borderId="33" xfId="0" applyNumberFormat="1" applyFont="1" applyBorder="1" applyAlignment="1">
      <alignment horizontal="center" vertical="center"/>
    </xf>
    <xf numFmtId="1" fontId="0" fillId="0" borderId="36" xfId="0" applyNumberFormat="1" applyFont="1" applyBorder="1" applyAlignment="1">
      <alignment horizontal="center" vertical="center"/>
    </xf>
    <xf numFmtId="1" fontId="83" fillId="0" borderId="14" xfId="0" applyNumberFormat="1" applyFont="1" applyBorder="1" applyAlignment="1">
      <alignment horizontal="center" vertical="center"/>
    </xf>
    <xf numFmtId="1" fontId="83" fillId="0" borderId="42" xfId="0" applyNumberFormat="1" applyFont="1" applyBorder="1" applyAlignment="1">
      <alignment horizontal="center" vertical="center"/>
    </xf>
    <xf numFmtId="1" fontId="83" fillId="0" borderId="53" xfId="0" applyNumberFormat="1" applyFont="1" applyBorder="1" applyAlignment="1">
      <alignment horizontal="center" vertical="center"/>
    </xf>
    <xf numFmtId="1" fontId="83" fillId="0" borderId="54" xfId="0" applyNumberFormat="1" applyFont="1" applyBorder="1" applyAlignment="1">
      <alignment horizontal="center" vertical="center"/>
    </xf>
    <xf numFmtId="0" fontId="83" fillId="0" borderId="1" xfId="0" applyFont="1" applyBorder="1" applyAlignment="1">
      <alignment horizontal="center" vertical="center"/>
    </xf>
    <xf numFmtId="0" fontId="83" fillId="0" borderId="31" xfId="0" applyFont="1" applyBorder="1" applyAlignment="1">
      <alignment horizontal="center" vertical="center"/>
    </xf>
    <xf numFmtId="0" fontId="83" fillId="0" borderId="34" xfId="0" applyFont="1" applyBorder="1" applyAlignment="1">
      <alignment horizontal="center" vertical="center"/>
    </xf>
    <xf numFmtId="0" fontId="83" fillId="0" borderId="3" xfId="0" applyFont="1" applyBorder="1" applyAlignment="1">
      <alignment horizontal="center" vertical="center"/>
    </xf>
    <xf numFmtId="0" fontId="83" fillId="0" borderId="33" xfId="0" applyFont="1" applyBorder="1" applyAlignment="1">
      <alignment horizontal="center" vertical="center"/>
    </xf>
    <xf numFmtId="0" fontId="83" fillId="0" borderId="36" xfId="0" applyFont="1" applyBorder="1" applyAlignment="1">
      <alignment horizontal="center" vertical="center"/>
    </xf>
    <xf numFmtId="0" fontId="83" fillId="0" borderId="42" xfId="0" applyFont="1" applyBorder="1" applyAlignment="1">
      <alignment horizontal="center" vertical="center"/>
    </xf>
    <xf numFmtId="0" fontId="83" fillId="0" borderId="53" xfId="0" applyFont="1" applyBorder="1" applyAlignment="1">
      <alignment horizontal="center" vertical="center"/>
    </xf>
    <xf numFmtId="0" fontId="83" fillId="0" borderId="54" xfId="0" applyFont="1" applyBorder="1" applyAlignment="1">
      <alignment horizontal="center" vertical="center"/>
    </xf>
    <xf numFmtId="1" fontId="83" fillId="0" borderId="3" xfId="0" applyNumberFormat="1" applyFont="1" applyBorder="1" applyAlignment="1">
      <alignment horizontal="center" vertical="center"/>
    </xf>
    <xf numFmtId="1" fontId="83" fillId="0" borderId="33" xfId="0" applyNumberFormat="1" applyFont="1" applyBorder="1" applyAlignment="1">
      <alignment horizontal="center" vertical="center"/>
    </xf>
    <xf numFmtId="1" fontId="83" fillId="0" borderId="36" xfId="0" applyNumberFormat="1" applyFont="1" applyBorder="1" applyAlignment="1">
      <alignment horizontal="center" vertical="center"/>
    </xf>
    <xf numFmtId="0" fontId="83" fillId="0" borderId="48" xfId="0" applyFont="1" applyBorder="1" applyAlignment="1">
      <alignment horizontal="center" vertical="center"/>
    </xf>
    <xf numFmtId="0" fontId="83" fillId="0" borderId="56" xfId="0" applyFont="1" applyBorder="1" applyAlignment="1">
      <alignment horizontal="center" vertical="center"/>
    </xf>
    <xf numFmtId="0" fontId="95" fillId="0" borderId="39" xfId="0" applyFont="1" applyBorder="1" applyAlignment="1">
      <alignment horizontal="center" vertical="center"/>
    </xf>
    <xf numFmtId="0" fontId="95" fillId="0" borderId="29" xfId="0" applyFont="1" applyBorder="1" applyAlignment="1">
      <alignment horizontal="center" vertical="center"/>
    </xf>
    <xf numFmtId="0" fontId="95" fillId="0" borderId="22" xfId="0" applyFont="1" applyBorder="1" applyAlignment="1">
      <alignment horizontal="center" vertical="center"/>
    </xf>
    <xf numFmtId="0" fontId="95" fillId="0" borderId="60" xfId="0" applyFont="1" applyBorder="1" applyAlignment="1">
      <alignment horizontal="center" vertical="center"/>
    </xf>
    <xf numFmtId="0" fontId="95" fillId="0" borderId="15" xfId="0" applyFont="1" applyBorder="1" applyAlignment="1">
      <alignment horizontal="center" vertical="center"/>
    </xf>
    <xf numFmtId="0" fontId="100" fillId="0" borderId="0" xfId="0" applyFont="1"/>
    <xf numFmtId="0" fontId="0" fillId="0" borderId="0" xfId="0"/>
    <xf numFmtId="3" fontId="0" fillId="0" borderId="5" xfId="0" applyNumberFormat="1" applyBorder="1" applyAlignment="1">
      <alignment horizontal="center" vertical="center"/>
    </xf>
    <xf numFmtId="0" fontId="86" fillId="0" borderId="0" xfId="0" applyFont="1"/>
    <xf numFmtId="3" fontId="94" fillId="0" borderId="50" xfId="1" applyNumberFormat="1" applyFont="1" applyFill="1" applyBorder="1" applyAlignment="1">
      <alignment horizontal="center" vertical="center"/>
    </xf>
    <xf numFmtId="3" fontId="94" fillId="0" borderId="32" xfId="1" applyNumberFormat="1" applyFont="1" applyFill="1" applyBorder="1" applyAlignment="1">
      <alignment horizontal="center" vertical="center"/>
    </xf>
    <xf numFmtId="3" fontId="94" fillId="0" borderId="58" xfId="1" applyNumberFormat="1" applyFont="1" applyFill="1" applyBorder="1" applyAlignment="1">
      <alignment horizontal="center" vertical="center"/>
    </xf>
    <xf numFmtId="3" fontId="94" fillId="0" borderId="12" xfId="1" applyNumberFormat="1" applyFont="1" applyFill="1" applyBorder="1" applyAlignment="1">
      <alignment horizontal="center" vertical="center"/>
    </xf>
    <xf numFmtId="3" fontId="0" fillId="0" borderId="58" xfId="0" applyNumberFormat="1" applyFont="1" applyBorder="1" applyAlignment="1">
      <alignment horizontal="center" vertical="center"/>
    </xf>
    <xf numFmtId="3" fontId="0" fillId="0" borderId="43" xfId="0" applyNumberFormat="1" applyBorder="1" applyAlignment="1">
      <alignment horizontal="center" vertical="center"/>
    </xf>
    <xf numFmtId="3" fontId="0" fillId="0" borderId="48" xfId="0" applyNumberFormat="1" applyBorder="1" applyAlignment="1">
      <alignment horizontal="center" vertical="center"/>
    </xf>
    <xf numFmtId="3" fontId="0" fillId="0" borderId="57" xfId="0" applyNumberFormat="1" applyBorder="1" applyAlignment="1">
      <alignment horizontal="center" vertical="center"/>
    </xf>
    <xf numFmtId="3" fontId="0" fillId="0" borderId="50" xfId="0" applyNumberFormat="1" applyBorder="1" applyAlignment="1">
      <alignment horizontal="center" vertical="center"/>
    </xf>
    <xf numFmtId="3" fontId="0" fillId="0" borderId="32" xfId="0" applyNumberFormat="1" applyBorder="1" applyAlignment="1">
      <alignment horizontal="center" vertical="center"/>
    </xf>
    <xf numFmtId="3" fontId="0" fillId="0" borderId="58" xfId="0" applyNumberFormat="1" applyBorder="1" applyAlignment="1">
      <alignment horizontal="center" vertical="center"/>
    </xf>
    <xf numFmtId="164" fontId="0" fillId="0" borderId="14" xfId="0" applyNumberFormat="1" applyBorder="1" applyAlignment="1">
      <alignment horizontal="center" vertical="center"/>
    </xf>
    <xf numFmtId="3" fontId="0" fillId="0" borderId="40" xfId="0" applyNumberFormat="1" applyFont="1" applyBorder="1" applyAlignment="1">
      <alignment horizontal="center" vertical="center"/>
    </xf>
    <xf numFmtId="3" fontId="0" fillId="0" borderId="14" xfId="0" applyNumberFormat="1" applyFont="1" applyBorder="1" applyAlignment="1">
      <alignment horizontal="center" vertical="center"/>
    </xf>
    <xf numFmtId="3" fontId="0" fillId="0" borderId="43" xfId="0" applyNumberFormat="1" applyFont="1" applyBorder="1" applyAlignment="1">
      <alignment horizontal="center" vertical="center"/>
    </xf>
    <xf numFmtId="3" fontId="0" fillId="0" borderId="48" xfId="0" applyNumberFormat="1" applyFont="1" applyBorder="1" applyAlignment="1">
      <alignment horizontal="center" vertical="center"/>
    </xf>
    <xf numFmtId="3" fontId="0" fillId="0" borderId="57" xfId="0" applyNumberFormat="1" applyFont="1" applyBorder="1" applyAlignment="1">
      <alignment horizontal="center" vertical="center"/>
    </xf>
    <xf numFmtId="3" fontId="0" fillId="0" borderId="59" xfId="0" applyNumberFormat="1" applyFont="1" applyBorder="1" applyAlignment="1">
      <alignment horizontal="center" vertical="center"/>
    </xf>
    <xf numFmtId="3" fontId="0" fillId="0" borderId="37" xfId="0" applyNumberFormat="1" applyFont="1" applyBorder="1" applyAlignment="1">
      <alignment horizontal="center" vertical="center"/>
    </xf>
    <xf numFmtId="3" fontId="0" fillId="0" borderId="8" xfId="0" applyNumberFormat="1" applyFont="1" applyBorder="1" applyAlignment="1">
      <alignment horizontal="center" vertical="center"/>
    </xf>
    <xf numFmtId="4" fontId="0" fillId="0" borderId="12" xfId="0" applyNumberFormat="1" applyFont="1" applyBorder="1" applyAlignment="1">
      <alignment horizontal="center" vertical="center"/>
    </xf>
    <xf numFmtId="4" fontId="0" fillId="0" borderId="2" xfId="0" applyNumberFormat="1" applyFont="1" applyBorder="1" applyAlignment="1">
      <alignment horizontal="center" vertical="center"/>
    </xf>
    <xf numFmtId="4" fontId="0" fillId="0" borderId="32" xfId="0" applyNumberFormat="1" applyFont="1" applyBorder="1" applyAlignment="1">
      <alignment horizontal="center" vertical="center"/>
    </xf>
    <xf numFmtId="164" fontId="0" fillId="0" borderId="14" xfId="0" applyNumberFormat="1" applyFont="1" applyBorder="1" applyAlignment="1">
      <alignment horizontal="center" vertical="center"/>
    </xf>
    <xf numFmtId="3" fontId="0" fillId="0" borderId="64" xfId="0" applyNumberFormat="1" applyFont="1" applyBorder="1" applyAlignment="1">
      <alignment horizontal="center" vertical="center"/>
    </xf>
    <xf numFmtId="3" fontId="0" fillId="0" borderId="46" xfId="0" applyNumberFormat="1" applyBorder="1" applyAlignment="1">
      <alignment horizontal="center" vertical="center"/>
    </xf>
    <xf numFmtId="3" fontId="95" fillId="0" borderId="5" xfId="0" applyNumberFormat="1" applyFont="1" applyBorder="1" applyAlignment="1">
      <alignment horizontal="center" vertical="center"/>
    </xf>
    <xf numFmtId="3" fontId="0" fillId="0" borderId="1" xfId="0" applyNumberFormat="1" applyBorder="1" applyAlignment="1">
      <alignment horizontal="center" vertical="center"/>
    </xf>
    <xf numFmtId="3" fontId="95" fillId="0" borderId="67" xfId="0" applyNumberFormat="1" applyFont="1" applyBorder="1" applyAlignment="1">
      <alignment horizontal="center" vertical="center"/>
    </xf>
    <xf numFmtId="3" fontId="0" fillId="0" borderId="31" xfId="0" applyNumberFormat="1" applyBorder="1" applyAlignment="1">
      <alignment horizontal="center" vertical="center"/>
    </xf>
    <xf numFmtId="3" fontId="95" fillId="0" borderId="53" xfId="0" applyNumberFormat="1" applyFont="1" applyBorder="1" applyAlignment="1">
      <alignment horizontal="center" vertical="center"/>
    </xf>
    <xf numFmtId="3" fontId="0" fillId="0" borderId="62" xfId="0" applyNumberFormat="1" applyBorder="1" applyAlignment="1">
      <alignment horizontal="center" vertical="center"/>
    </xf>
    <xf numFmtId="3" fontId="95" fillId="0" borderId="61" xfId="0" applyNumberFormat="1" applyFont="1" applyBorder="1" applyAlignment="1">
      <alignment horizontal="center" vertical="center"/>
    </xf>
    <xf numFmtId="3" fontId="0" fillId="0" borderId="13" xfId="0" applyNumberFormat="1" applyBorder="1" applyAlignment="1">
      <alignment horizontal="center" vertical="center"/>
    </xf>
    <xf numFmtId="3" fontId="0" fillId="0" borderId="45" xfId="0" applyNumberFormat="1" applyBorder="1" applyAlignment="1">
      <alignment horizontal="center" vertical="center"/>
    </xf>
    <xf numFmtId="3" fontId="95" fillId="0" borderId="11" xfId="0" applyNumberFormat="1" applyFont="1" applyBorder="1" applyAlignment="1">
      <alignment horizontal="center" vertical="center"/>
    </xf>
    <xf numFmtId="3" fontId="0" fillId="0" borderId="2" xfId="0" applyNumberFormat="1" applyBorder="1" applyAlignment="1">
      <alignment horizontal="center" vertical="center"/>
    </xf>
    <xf numFmtId="3" fontId="0" fillId="0" borderId="1" xfId="0" applyNumberFormat="1" applyBorder="1" applyAlignment="1">
      <alignment horizontal="center"/>
    </xf>
    <xf numFmtId="3" fontId="0" fillId="0" borderId="2" xfId="0" applyNumberFormat="1" applyBorder="1" applyAlignment="1">
      <alignment horizontal="center"/>
    </xf>
    <xf numFmtId="0" fontId="0" fillId="0" borderId="3" xfId="0" applyBorder="1" applyAlignment="1">
      <alignment horizontal="center"/>
    </xf>
    <xf numFmtId="0" fontId="0" fillId="0" borderId="2" xfId="0" applyBorder="1" applyAlignment="1">
      <alignment horizontal="center"/>
    </xf>
    <xf numFmtId="0" fontId="0" fillId="0" borderId="31" xfId="0" applyBorder="1" applyAlignment="1">
      <alignment horizontal="center"/>
    </xf>
    <xf numFmtId="0" fontId="0" fillId="0" borderId="32" xfId="0" applyBorder="1" applyAlignment="1">
      <alignment horizontal="center"/>
    </xf>
    <xf numFmtId="0" fontId="0" fillId="0" borderId="33" xfId="0" applyBorder="1" applyAlignment="1">
      <alignment horizontal="center"/>
    </xf>
    <xf numFmtId="0" fontId="0" fillId="0" borderId="62" xfId="0" applyBorder="1" applyAlignment="1">
      <alignment horizontal="center"/>
    </xf>
    <xf numFmtId="0" fontId="0" fillId="0" borderId="58" xfId="0" applyBorder="1" applyAlignment="1">
      <alignment horizontal="center"/>
    </xf>
    <xf numFmtId="0" fontId="0" fillId="0" borderId="59" xfId="0" applyBorder="1" applyAlignment="1">
      <alignment horizontal="center"/>
    </xf>
    <xf numFmtId="3" fontId="0" fillId="0" borderId="31" xfId="0" applyNumberFormat="1" applyBorder="1" applyAlignment="1">
      <alignment horizontal="center"/>
    </xf>
    <xf numFmtId="3" fontId="0" fillId="0" borderId="32" xfId="0" applyNumberFormat="1" applyBorder="1" applyAlignment="1">
      <alignment horizontal="center"/>
    </xf>
    <xf numFmtId="0" fontId="0" fillId="0" borderId="1" xfId="0" applyBorder="1" applyAlignment="1">
      <alignment horizontal="center"/>
    </xf>
    <xf numFmtId="3" fontId="0" fillId="0" borderId="14" xfId="0" applyNumberFormat="1" applyBorder="1" applyAlignment="1">
      <alignment horizontal="center" vertical="center"/>
    </xf>
    <xf numFmtId="3" fontId="0" fillId="0" borderId="3" xfId="0" applyNumberFormat="1" applyBorder="1" applyAlignment="1">
      <alignment horizontal="center" vertical="center"/>
    </xf>
    <xf numFmtId="3" fontId="0" fillId="0" borderId="42" xfId="0" applyNumberFormat="1" applyBorder="1" applyAlignment="1">
      <alignment horizontal="center" vertical="center"/>
    </xf>
    <xf numFmtId="3" fontId="0" fillId="0" borderId="33" xfId="0" applyNumberFormat="1" applyBorder="1" applyAlignment="1">
      <alignment horizontal="center" vertical="center"/>
    </xf>
    <xf numFmtId="3" fontId="0" fillId="0" borderId="53" xfId="0" applyNumberFormat="1" applyBorder="1" applyAlignment="1">
      <alignment horizontal="center" vertical="center"/>
    </xf>
    <xf numFmtId="3" fontId="0" fillId="0" borderId="39" xfId="0" applyNumberFormat="1" applyBorder="1" applyAlignment="1">
      <alignment horizontal="center" vertical="center"/>
    </xf>
    <xf numFmtId="3" fontId="0" fillId="0" borderId="20" xfId="0" applyNumberFormat="1" applyBorder="1" applyAlignment="1">
      <alignment horizontal="center" vertical="center"/>
    </xf>
    <xf numFmtId="3" fontId="0" fillId="0" borderId="22" xfId="0" applyNumberFormat="1" applyBorder="1" applyAlignment="1">
      <alignment horizontal="center" vertical="center"/>
    </xf>
    <xf numFmtId="3" fontId="0" fillId="0" borderId="62" xfId="0" applyNumberFormat="1" applyBorder="1" applyAlignment="1">
      <alignment horizontal="center"/>
    </xf>
    <xf numFmtId="3" fontId="0" fillId="0" borderId="58" xfId="0" applyNumberFormat="1" applyBorder="1" applyAlignment="1">
      <alignment horizontal="center"/>
    </xf>
    <xf numFmtId="3" fontId="0" fillId="0" borderId="37" xfId="0" applyNumberFormat="1" applyBorder="1" applyAlignment="1">
      <alignment horizontal="center"/>
    </xf>
    <xf numFmtId="3" fontId="0" fillId="0" borderId="12" xfId="0" applyNumberFormat="1" applyBorder="1" applyAlignment="1">
      <alignment horizontal="center"/>
    </xf>
    <xf numFmtId="3" fontId="0" fillId="0" borderId="59" xfId="0" applyNumberFormat="1" applyBorder="1" applyAlignment="1">
      <alignment horizontal="center" vertical="center"/>
    </xf>
    <xf numFmtId="3" fontId="0" fillId="0" borderId="61" xfId="0" applyNumberFormat="1" applyBorder="1" applyAlignment="1">
      <alignment horizontal="center" vertical="center"/>
    </xf>
    <xf numFmtId="3" fontId="0" fillId="0" borderId="60" xfId="0" applyNumberFormat="1" applyBorder="1" applyAlignment="1">
      <alignment horizontal="center" vertical="center"/>
    </xf>
    <xf numFmtId="3" fontId="83" fillId="0" borderId="40" xfId="0" applyNumberFormat="1" applyFont="1" applyBorder="1" applyAlignment="1">
      <alignment horizontal="center" vertical="center"/>
    </xf>
    <xf numFmtId="3" fontId="83" fillId="0" borderId="46" xfId="0" applyNumberFormat="1" applyFont="1" applyBorder="1" applyAlignment="1">
      <alignment horizontal="center" vertical="center"/>
    </xf>
    <xf numFmtId="3" fontId="0" fillId="2" borderId="37" xfId="1" applyNumberFormat="1" applyFont="1" applyFill="1" applyBorder="1" applyAlignment="1">
      <alignment horizontal="center" vertical="center"/>
    </xf>
    <xf numFmtId="3" fontId="0" fillId="2" borderId="12" xfId="1" applyNumberFormat="1" applyFont="1" applyFill="1" applyBorder="1" applyAlignment="1">
      <alignment horizontal="center" vertical="center"/>
    </xf>
    <xf numFmtId="3" fontId="0" fillId="2" borderId="14" xfId="1" applyNumberFormat="1" applyFont="1" applyFill="1" applyBorder="1" applyAlignment="1">
      <alignment horizontal="center" vertical="center"/>
    </xf>
    <xf numFmtId="3" fontId="0" fillId="0" borderId="41" xfId="0" applyNumberFormat="1" applyFont="1" applyBorder="1" applyAlignment="1">
      <alignment horizontal="center" vertical="center"/>
    </xf>
    <xf numFmtId="3" fontId="0" fillId="0" borderId="42" xfId="0" applyNumberFormat="1" applyFont="1" applyBorder="1" applyAlignment="1">
      <alignment horizontal="center" vertical="center"/>
    </xf>
    <xf numFmtId="3" fontId="0" fillId="0" borderId="62" xfId="0" applyNumberFormat="1" applyFont="1" applyBorder="1" applyAlignment="1">
      <alignment horizontal="center" vertical="center"/>
    </xf>
    <xf numFmtId="4" fontId="0" fillId="0" borderId="12" xfId="0" applyNumberFormat="1" applyBorder="1" applyAlignment="1">
      <alignment horizontal="center" vertical="center"/>
    </xf>
    <xf numFmtId="4" fontId="95" fillId="0" borderId="5" xfId="0" applyNumberFormat="1" applyFont="1" applyBorder="1" applyAlignment="1">
      <alignment horizontal="center" vertical="center"/>
    </xf>
    <xf numFmtId="4" fontId="0" fillId="0" borderId="74" xfId="0" applyNumberFormat="1" applyBorder="1" applyAlignment="1">
      <alignment horizontal="center" vertical="center"/>
    </xf>
    <xf numFmtId="4" fontId="0" fillId="0" borderId="50" xfId="0" applyNumberFormat="1" applyBorder="1" applyAlignment="1">
      <alignment horizontal="center" vertical="center"/>
    </xf>
    <xf numFmtId="4" fontId="95" fillId="0" borderId="67" xfId="0" applyNumberFormat="1" applyFont="1" applyBorder="1" applyAlignment="1">
      <alignment horizontal="center" vertical="center"/>
    </xf>
    <xf numFmtId="4" fontId="0" fillId="0" borderId="31" xfId="0" applyNumberFormat="1" applyBorder="1" applyAlignment="1">
      <alignment horizontal="center" vertical="center"/>
    </xf>
    <xf numFmtId="4" fontId="0" fillId="0" borderId="32" xfId="0" applyNumberFormat="1" applyBorder="1" applyAlignment="1">
      <alignment horizontal="center" vertical="center"/>
    </xf>
    <xf numFmtId="4" fontId="95" fillId="0" borderId="53" xfId="0" applyNumberFormat="1" applyFont="1" applyBorder="1" applyAlignment="1">
      <alignment horizontal="center" vertical="center"/>
    </xf>
    <xf numFmtId="0" fontId="0" fillId="0" borderId="46" xfId="2" applyFont="1" applyFill="1" applyBorder="1" applyAlignment="1">
      <alignment horizontal="center" vertical="center"/>
    </xf>
    <xf numFmtId="4" fontId="0" fillId="0" borderId="50" xfId="0" applyNumberFormat="1" applyFont="1" applyBorder="1" applyAlignment="1">
      <alignment horizontal="center" vertical="center"/>
    </xf>
    <xf numFmtId="4" fontId="0" fillId="0" borderId="58" xfId="0" applyNumberFormat="1" applyBorder="1" applyAlignment="1">
      <alignment horizontal="center" vertical="center"/>
    </xf>
    <xf numFmtId="4" fontId="0" fillId="0" borderId="62" xfId="0" applyNumberFormat="1" applyBorder="1" applyAlignment="1">
      <alignment horizontal="center" vertical="center"/>
    </xf>
    <xf numFmtId="0" fontId="62" fillId="0" borderId="38" xfId="0" applyFont="1" applyBorder="1" applyAlignment="1">
      <alignment horizontal="center" vertical="center" wrapText="1"/>
    </xf>
    <xf numFmtId="4" fontId="95" fillId="0" borderId="39" xfId="0" applyNumberFormat="1" applyFont="1" applyBorder="1" applyAlignment="1">
      <alignment horizontal="center" vertical="center"/>
    </xf>
    <xf numFmtId="4" fontId="0" fillId="0" borderId="9" xfId="0" applyNumberFormat="1" applyBorder="1" applyAlignment="1">
      <alignment horizontal="center" vertical="center"/>
    </xf>
    <xf numFmtId="4" fontId="0" fillId="0" borderId="13" xfId="0" applyNumberFormat="1" applyBorder="1" applyAlignment="1">
      <alignment horizontal="center" vertical="center"/>
    </xf>
    <xf numFmtId="0" fontId="94" fillId="0" borderId="2" xfId="1" applyFont="1" applyFill="1" applyBorder="1" applyAlignment="1">
      <alignment horizontal="center" vertical="center"/>
    </xf>
    <xf numFmtId="0" fontId="94" fillId="0" borderId="32" xfId="1" applyFont="1" applyFill="1" applyBorder="1" applyAlignment="1">
      <alignment horizontal="center" vertical="center"/>
    </xf>
    <xf numFmtId="0" fontId="94" fillId="0" borderId="12" xfId="1" applyFont="1" applyFill="1" applyBorder="1" applyAlignment="1">
      <alignment horizontal="center" vertical="center"/>
    </xf>
    <xf numFmtId="0" fontId="102" fillId="0" borderId="0" xfId="0" applyFont="1" applyFill="1"/>
    <xf numFmtId="4" fontId="0" fillId="0" borderId="40" xfId="0" applyNumberFormat="1" applyBorder="1" applyAlignment="1">
      <alignment horizontal="center" vertical="center"/>
    </xf>
    <xf numFmtId="164" fontId="0" fillId="0" borderId="31" xfId="0" applyNumberFormat="1" applyFont="1" applyBorder="1" applyAlignment="1">
      <alignment horizontal="center" vertical="center"/>
    </xf>
    <xf numFmtId="164" fontId="83" fillId="0" borderId="32" xfId="0" applyNumberFormat="1" applyFont="1" applyBorder="1" applyAlignment="1">
      <alignment horizontal="center" vertical="center"/>
    </xf>
    <xf numFmtId="0" fontId="76" fillId="0" borderId="70" xfId="0" applyFont="1" applyBorder="1" applyAlignment="1">
      <alignment horizontal="left" vertical="center" wrapText="1"/>
    </xf>
    <xf numFmtId="164" fontId="83" fillId="0" borderId="2" xfId="0" applyNumberFormat="1" applyFont="1" applyBorder="1" applyAlignment="1">
      <alignment horizontal="center" vertical="center"/>
    </xf>
    <xf numFmtId="164" fontId="83" fillId="0" borderId="35" xfId="0" applyNumberFormat="1" applyFont="1" applyBorder="1" applyAlignment="1">
      <alignment horizontal="center" vertical="center"/>
    </xf>
    <xf numFmtId="164" fontId="83" fillId="0" borderId="33" xfId="0" applyNumberFormat="1" applyFont="1" applyBorder="1" applyAlignment="1">
      <alignment horizontal="center" vertical="center"/>
    </xf>
    <xf numFmtId="164" fontId="83" fillId="0" borderId="36" xfId="0" applyNumberFormat="1" applyFont="1" applyBorder="1" applyAlignment="1">
      <alignment horizontal="center" vertical="center"/>
    </xf>
    <xf numFmtId="164" fontId="83" fillId="0" borderId="10" xfId="0" applyNumberFormat="1" applyFont="1" applyBorder="1" applyAlignment="1">
      <alignment horizontal="center" vertical="center"/>
    </xf>
    <xf numFmtId="164" fontId="83" fillId="0" borderId="71" xfId="0" applyNumberFormat="1" applyFont="1" applyBorder="1" applyAlignment="1">
      <alignment horizontal="center" vertical="center"/>
    </xf>
    <xf numFmtId="0" fontId="72" fillId="0" borderId="38" xfId="0" applyFont="1" applyBorder="1" applyAlignment="1">
      <alignment horizontal="center" vertical="center"/>
    </xf>
    <xf numFmtId="0" fontId="77" fillId="0" borderId="38" xfId="0" applyFont="1" applyBorder="1" applyAlignment="1">
      <alignment horizontal="center" vertical="center"/>
    </xf>
    <xf numFmtId="164" fontId="83" fillId="0" borderId="31" xfId="0" applyNumberFormat="1" applyFont="1" applyBorder="1" applyAlignment="1">
      <alignment horizontal="center" vertical="center"/>
    </xf>
    <xf numFmtId="164" fontId="0" fillId="0" borderId="30" xfId="0" applyNumberFormat="1" applyFont="1" applyBorder="1" applyAlignment="1">
      <alignment horizontal="center" vertical="center"/>
    </xf>
    <xf numFmtId="164" fontId="0" fillId="0" borderId="5" xfId="0" applyNumberFormat="1" applyFont="1" applyBorder="1" applyAlignment="1">
      <alignment horizontal="center" vertical="center"/>
    </xf>
    <xf numFmtId="3" fontId="83" fillId="0" borderId="1" xfId="0" applyNumberFormat="1" applyFont="1" applyBorder="1" applyAlignment="1">
      <alignment horizontal="center" vertical="center"/>
    </xf>
    <xf numFmtId="4" fontId="95" fillId="0" borderId="61" xfId="0" applyNumberFormat="1" applyFont="1" applyBorder="1" applyAlignment="1">
      <alignment horizontal="center" vertical="center"/>
    </xf>
    <xf numFmtId="3" fontId="0" fillId="0" borderId="12" xfId="0" applyNumberFormat="1" applyFill="1" applyBorder="1" applyAlignment="1">
      <alignment horizontal="center" vertical="center"/>
    </xf>
    <xf numFmtId="0" fontId="0" fillId="0" borderId="57" xfId="0" applyBorder="1" applyAlignment="1">
      <alignment horizontal="left" vertical="center" wrapText="1"/>
    </xf>
    <xf numFmtId="0" fontId="0" fillId="0" borderId="58" xfId="0" applyBorder="1" applyAlignment="1">
      <alignment horizontal="left" vertical="center" wrapText="1"/>
    </xf>
    <xf numFmtId="3" fontId="83" fillId="0" borderId="12" xfId="1" applyNumberFormat="1" applyFont="1" applyFill="1" applyBorder="1" applyAlignment="1">
      <alignment horizontal="center" vertical="center"/>
    </xf>
    <xf numFmtId="3" fontId="83" fillId="0" borderId="50" xfId="0" applyNumberFormat="1" applyFont="1" applyBorder="1" applyAlignment="1">
      <alignment horizontal="center" vertical="center"/>
    </xf>
    <xf numFmtId="3" fontId="83" fillId="0" borderId="32" xfId="0" applyNumberFormat="1" applyFont="1" applyBorder="1" applyAlignment="1">
      <alignment horizontal="center" vertical="center"/>
    </xf>
    <xf numFmtId="0" fontId="83" fillId="0" borderId="22" xfId="0" applyFont="1" applyBorder="1" applyAlignment="1">
      <alignment horizontal="center" vertical="center"/>
    </xf>
    <xf numFmtId="0" fontId="83" fillId="0" borderId="69" xfId="0" applyFont="1" applyBorder="1" applyAlignment="1">
      <alignment horizontal="center" vertical="center"/>
    </xf>
    <xf numFmtId="0" fontId="83" fillId="0" borderId="29" xfId="0" applyFont="1" applyBorder="1" applyAlignment="1">
      <alignment horizontal="center" vertical="center"/>
    </xf>
    <xf numFmtId="3" fontId="83" fillId="0" borderId="52" xfId="0" applyNumberFormat="1" applyFont="1" applyBorder="1" applyAlignment="1">
      <alignment horizontal="center" vertical="center"/>
    </xf>
    <xf numFmtId="3" fontId="83" fillId="0" borderId="51" xfId="0" applyNumberFormat="1" applyFont="1" applyBorder="1" applyAlignment="1">
      <alignment horizontal="center" vertical="center"/>
    </xf>
    <xf numFmtId="0" fontId="83" fillId="0" borderId="51" xfId="0" applyFont="1" applyBorder="1" applyAlignment="1">
      <alignment horizontal="center" vertical="center"/>
    </xf>
    <xf numFmtId="3" fontId="83" fillId="0" borderId="46" xfId="1" applyNumberFormat="1" applyFont="1" applyFill="1" applyBorder="1" applyAlignment="1">
      <alignment horizontal="center" vertical="center"/>
    </xf>
    <xf numFmtId="3" fontId="83" fillId="0" borderId="5" xfId="1" applyNumberFormat="1" applyFont="1" applyFill="1" applyBorder="1" applyAlignment="1">
      <alignment horizontal="center" vertical="center"/>
    </xf>
    <xf numFmtId="3" fontId="83" fillId="0" borderId="53" xfId="0" applyNumberFormat="1" applyFont="1" applyBorder="1" applyAlignment="1">
      <alignment horizontal="center" vertical="center"/>
    </xf>
    <xf numFmtId="0" fontId="0" fillId="0" borderId="5" xfId="0" applyFont="1" applyBorder="1" applyAlignment="1">
      <alignment horizontal="center" vertical="center"/>
    </xf>
    <xf numFmtId="4" fontId="83" fillId="0" borderId="43" xfId="0" applyNumberFormat="1" applyFont="1" applyBorder="1" applyAlignment="1">
      <alignment horizontal="center" vertical="center"/>
    </xf>
    <xf numFmtId="4" fontId="83" fillId="0" borderId="48" xfId="0" applyNumberFormat="1" applyFont="1" applyBorder="1" applyAlignment="1">
      <alignment horizontal="center" vertical="center"/>
    </xf>
    <xf numFmtId="3" fontId="83" fillId="0" borderId="57" xfId="0" applyNumberFormat="1" applyFont="1" applyBorder="1" applyAlignment="1">
      <alignment horizontal="center" vertical="center"/>
    </xf>
    <xf numFmtId="4" fontId="83" fillId="0" borderId="50" xfId="0" applyNumberFormat="1" applyFont="1" applyBorder="1" applyAlignment="1">
      <alignment horizontal="center" vertical="center"/>
    </xf>
    <xf numFmtId="4" fontId="83" fillId="0" borderId="32" xfId="0" applyNumberFormat="1" applyFont="1" applyBorder="1" applyAlignment="1">
      <alignment horizontal="center" vertical="center"/>
    </xf>
    <xf numFmtId="0" fontId="83" fillId="0" borderId="58" xfId="0" applyFont="1" applyBorder="1" applyAlignment="1">
      <alignment horizontal="center" vertical="center"/>
    </xf>
    <xf numFmtId="3" fontId="83" fillId="0" borderId="58" xfId="0" applyNumberFormat="1" applyFont="1" applyFill="1" applyBorder="1" applyAlignment="1">
      <alignment horizontal="center" vertical="center"/>
    </xf>
    <xf numFmtId="4" fontId="83" fillId="0" borderId="13" xfId="0" applyNumberFormat="1" applyFont="1" applyBorder="1" applyAlignment="1">
      <alignment horizontal="center" vertical="center"/>
    </xf>
    <xf numFmtId="0" fontId="0" fillId="0" borderId="32" xfId="0" applyBorder="1" applyAlignment="1">
      <alignment horizontal="center" vertical="center"/>
    </xf>
    <xf numFmtId="0" fontId="0" fillId="0" borderId="39" xfId="0" applyFont="1" applyBorder="1" applyAlignment="1">
      <alignment horizontal="center" vertical="center"/>
    </xf>
    <xf numFmtId="3" fontId="94" fillId="0" borderId="40" xfId="1" applyNumberFormat="1" applyFont="1" applyFill="1" applyBorder="1" applyAlignment="1">
      <alignment horizontal="center" vertical="center"/>
    </xf>
    <xf numFmtId="0" fontId="94" fillId="0" borderId="40" xfId="1" applyFont="1" applyFill="1" applyBorder="1" applyAlignment="1">
      <alignment horizontal="center" vertical="center"/>
    </xf>
    <xf numFmtId="3" fontId="0" fillId="0" borderId="18" xfId="0" applyNumberFormat="1" applyBorder="1" applyAlignment="1">
      <alignment horizontal="center" vertical="center"/>
    </xf>
    <xf numFmtId="3" fontId="0" fillId="0" borderId="6" xfId="0" applyNumberFormat="1" applyBorder="1" applyAlignment="1">
      <alignment horizontal="center" vertical="center"/>
    </xf>
    <xf numFmtId="49" fontId="62" fillId="0" borderId="5" xfId="0" applyNumberFormat="1" applyFont="1" applyBorder="1" applyAlignment="1">
      <alignment horizontal="left" vertical="top"/>
    </xf>
    <xf numFmtId="49" fontId="62" fillId="0" borderId="35" xfId="0" applyNumberFormat="1" applyFont="1" applyBorder="1" applyAlignment="1">
      <alignment horizontal="left" vertical="top"/>
    </xf>
    <xf numFmtId="49" fontId="62" fillId="0" borderId="36" xfId="0" applyNumberFormat="1" applyFont="1" applyBorder="1" applyAlignment="1">
      <alignment horizontal="left" vertical="top"/>
    </xf>
    <xf numFmtId="0" fontId="10" fillId="0" borderId="56" xfId="0" applyFont="1" applyFill="1" applyBorder="1"/>
    <xf numFmtId="0" fontId="0" fillId="0" borderId="25" xfId="0" applyBorder="1" applyAlignment="1">
      <alignment horizontal="center" vertical="center"/>
    </xf>
    <xf numFmtId="49" fontId="62" fillId="0" borderId="34" xfId="0" applyNumberFormat="1" applyFont="1" applyBorder="1" applyAlignment="1">
      <alignment horizontal="center" vertical="top" wrapText="1"/>
    </xf>
    <xf numFmtId="3" fontId="0" fillId="0" borderId="9" xfId="0" applyNumberFormat="1" applyBorder="1" applyAlignment="1">
      <alignment horizontal="center" vertical="center"/>
    </xf>
    <xf numFmtId="3" fontId="0" fillId="0" borderId="13" xfId="0" applyNumberFormat="1" applyFill="1" applyBorder="1" applyAlignment="1">
      <alignment horizontal="center" vertical="center"/>
    </xf>
    <xf numFmtId="0" fontId="30" fillId="0" borderId="55" xfId="0" applyFont="1" applyBorder="1" applyAlignment="1"/>
    <xf numFmtId="0" fontId="0" fillId="0" borderId="71" xfId="0" applyBorder="1" applyAlignment="1"/>
    <xf numFmtId="0" fontId="30" fillId="0" borderId="0" xfId="0" applyFont="1" applyBorder="1" applyAlignment="1"/>
    <xf numFmtId="0" fontId="0" fillId="0" borderId="21" xfId="0" applyBorder="1" applyAlignment="1"/>
    <xf numFmtId="0" fontId="0" fillId="0" borderId="7" xfId="0" applyFont="1" applyBorder="1" applyAlignment="1"/>
    <xf numFmtId="0" fontId="30" fillId="0" borderId="7" xfId="0" applyFont="1" applyBorder="1" applyAlignment="1"/>
    <xf numFmtId="0" fontId="0" fillId="0" borderId="17" xfId="0" applyFont="1" applyBorder="1" applyAlignment="1"/>
    <xf numFmtId="0" fontId="30" fillId="0" borderId="4" xfId="0" applyFont="1" applyBorder="1" applyAlignment="1"/>
    <xf numFmtId="0" fontId="0" fillId="0" borderId="15" xfId="0" applyBorder="1" applyAlignment="1"/>
    <xf numFmtId="0" fontId="0" fillId="0" borderId="23" xfId="0" applyFont="1" applyBorder="1" applyAlignment="1"/>
    <xf numFmtId="0" fontId="92" fillId="2" borderId="0" xfId="0" applyFont="1" applyFill="1" applyBorder="1" applyAlignment="1">
      <alignment horizontal="left" vertical="center"/>
    </xf>
    <xf numFmtId="3" fontId="0" fillId="2" borderId="12" xfId="0" applyNumberFormat="1" applyFont="1" applyFill="1" applyBorder="1" applyAlignment="1">
      <alignment horizontal="center" vertical="center"/>
    </xf>
    <xf numFmtId="4" fontId="0" fillId="0" borderId="13" xfId="0" applyNumberFormat="1" applyFont="1" applyBorder="1" applyAlignment="1">
      <alignment horizontal="center" vertical="center"/>
    </xf>
    <xf numFmtId="4" fontId="0" fillId="0" borderId="37" xfId="0" applyNumberFormat="1" applyFont="1" applyBorder="1" applyAlignment="1">
      <alignment horizontal="center" vertical="center"/>
    </xf>
    <xf numFmtId="4" fontId="64" fillId="0" borderId="11" xfId="0" applyNumberFormat="1" applyFont="1" applyBorder="1" applyAlignment="1">
      <alignment horizontal="center" vertical="center"/>
    </xf>
    <xf numFmtId="4" fontId="95" fillId="0" borderId="5" xfId="0" applyNumberFormat="1" applyFont="1" applyFill="1" applyBorder="1" applyAlignment="1">
      <alignment horizontal="center" vertical="center"/>
    </xf>
    <xf numFmtId="4" fontId="95" fillId="0" borderId="11" xfId="0" applyNumberFormat="1" applyFont="1" applyFill="1" applyBorder="1" applyAlignment="1">
      <alignment horizontal="center" vertical="center"/>
    </xf>
    <xf numFmtId="4" fontId="0" fillId="0" borderId="28" xfId="0" applyNumberFormat="1" applyFont="1" applyBorder="1" applyAlignment="1">
      <alignment horizontal="center" vertical="center"/>
    </xf>
    <xf numFmtId="0" fontId="0" fillId="0" borderId="40" xfId="0" applyFont="1" applyBorder="1" applyAlignment="1">
      <alignment horizontal="center" vertical="center"/>
    </xf>
    <xf numFmtId="0" fontId="0" fillId="0" borderId="13" xfId="0" applyFont="1" applyBorder="1" applyAlignment="1">
      <alignment horizontal="center" vertical="center"/>
    </xf>
    <xf numFmtId="4" fontId="0" fillId="0" borderId="40" xfId="0" applyNumberFormat="1" applyFont="1" applyBorder="1" applyAlignment="1">
      <alignment horizontal="center" vertical="center"/>
    </xf>
    <xf numFmtId="4" fontId="0" fillId="2" borderId="37" xfId="0" applyNumberFormat="1" applyFont="1" applyFill="1" applyBorder="1" applyAlignment="1">
      <alignment horizontal="center" vertical="center"/>
    </xf>
    <xf numFmtId="0" fontId="30" fillId="0" borderId="40" xfId="0" applyFont="1" applyFill="1" applyBorder="1" applyAlignment="1">
      <alignment horizontal="center" vertical="center"/>
    </xf>
    <xf numFmtId="0" fontId="0" fillId="0" borderId="12" xfId="0" applyFill="1" applyBorder="1" applyAlignment="1">
      <alignment horizontal="center" vertical="center"/>
    </xf>
    <xf numFmtId="0" fontId="0" fillId="0" borderId="13" xfId="0" applyFill="1" applyBorder="1" applyAlignment="1">
      <alignment horizontal="center" vertical="center"/>
    </xf>
    <xf numFmtId="0" fontId="94" fillId="0" borderId="14" xfId="1" applyFont="1" applyFill="1" applyBorder="1" applyAlignment="1">
      <alignment horizontal="center" vertical="center"/>
    </xf>
    <xf numFmtId="0" fontId="94" fillId="0" borderId="39" xfId="1" applyFont="1" applyFill="1" applyBorder="1" applyAlignment="1">
      <alignment horizontal="center" vertical="center"/>
    </xf>
    <xf numFmtId="0" fontId="94" fillId="0" borderId="5" xfId="0" applyFont="1" applyFill="1" applyBorder="1" applyAlignment="1">
      <alignment horizontal="center" vertical="center"/>
    </xf>
    <xf numFmtId="0" fontId="94" fillId="0" borderId="37" xfId="1" applyFont="1" applyFill="1" applyBorder="1" applyAlignment="1">
      <alignment horizontal="center" vertical="center"/>
    </xf>
    <xf numFmtId="165" fontId="83" fillId="0" borderId="5" xfId="0" applyNumberFormat="1" applyFont="1" applyBorder="1" applyAlignment="1">
      <alignment horizontal="center" vertical="center"/>
    </xf>
    <xf numFmtId="0" fontId="89" fillId="0" borderId="0" xfId="0" applyFont="1" applyAlignment="1">
      <alignment horizontal="center" vertical="top" wrapText="1"/>
    </xf>
    <xf numFmtId="0" fontId="35" fillId="0" borderId="0" xfId="0" applyFont="1" applyAlignment="1">
      <alignment horizontal="center" vertical="top" wrapText="1"/>
    </xf>
    <xf numFmtId="0" fontId="87" fillId="0" borderId="0" xfId="0" applyFont="1" applyAlignment="1">
      <alignment horizontal="left" vertical="top" wrapText="1"/>
    </xf>
    <xf numFmtId="0" fontId="37" fillId="0" borderId="0" xfId="0" applyFont="1" applyAlignment="1">
      <alignment horizontal="left" vertical="top" wrapText="1"/>
    </xf>
    <xf numFmtId="0" fontId="52" fillId="0" borderId="0" xfId="0" applyFont="1" applyAlignment="1">
      <alignment horizontal="center" vertical="top" wrapText="1"/>
    </xf>
    <xf numFmtId="0" fontId="34" fillId="0" borderId="0" xfId="0" applyFont="1" applyAlignment="1">
      <alignment horizontal="center" vertical="top" wrapText="1"/>
    </xf>
    <xf numFmtId="0" fontId="88" fillId="0" borderId="0" xfId="0" applyFont="1" applyAlignment="1">
      <alignment horizontal="center"/>
    </xf>
    <xf numFmtId="0" fontId="35" fillId="0" borderId="0" xfId="0" applyFont="1" applyAlignment="1">
      <alignment horizontal="center"/>
    </xf>
    <xf numFmtId="0" fontId="14" fillId="0" borderId="0" xfId="0" applyFont="1" applyAlignment="1">
      <alignment horizontal="center" wrapText="1"/>
    </xf>
    <xf numFmtId="0" fontId="36" fillId="0" borderId="0" xfId="0" applyFont="1" applyAlignment="1">
      <alignment horizontal="center" wrapText="1"/>
    </xf>
    <xf numFmtId="0" fontId="90" fillId="0" borderId="0" xfId="0" applyFont="1" applyFill="1" applyAlignment="1">
      <alignment horizontal="center" vertical="center"/>
    </xf>
    <xf numFmtId="0" fontId="44" fillId="0" borderId="0" xfId="0" applyFont="1" applyFill="1" applyAlignment="1">
      <alignment horizontal="center" vertical="center"/>
    </xf>
    <xf numFmtId="0" fontId="91" fillId="0" borderId="0" xfId="0" applyFont="1" applyFill="1" applyAlignment="1">
      <alignment horizontal="center" vertical="center" wrapText="1"/>
    </xf>
    <xf numFmtId="0" fontId="46" fillId="0" borderId="0" xfId="0" applyFont="1" applyFill="1" applyAlignment="1">
      <alignment horizontal="center" vertical="center" wrapText="1"/>
    </xf>
    <xf numFmtId="0" fontId="19" fillId="0" borderId="0" xfId="0" applyFont="1" applyFill="1" applyAlignment="1">
      <alignment horizontal="left" wrapText="1"/>
    </xf>
    <xf numFmtId="0" fontId="47" fillId="0" borderId="0" xfId="0" applyFont="1" applyFill="1" applyAlignment="1">
      <alignment horizontal="left" wrapText="1"/>
    </xf>
    <xf numFmtId="0" fontId="62" fillId="0" borderId="5" xfId="0" applyFont="1" applyBorder="1" applyAlignment="1">
      <alignment horizontal="center" vertical="center"/>
    </xf>
    <xf numFmtId="0" fontId="92" fillId="2" borderId="0" xfId="0" applyFont="1" applyFill="1" applyBorder="1" applyAlignment="1">
      <alignment horizontal="left" vertical="center"/>
    </xf>
    <xf numFmtId="0" fontId="50" fillId="2" borderId="0" xfId="0" applyFont="1" applyFill="1" applyBorder="1" applyAlignment="1">
      <alignment horizontal="left" vertical="center"/>
    </xf>
    <xf numFmtId="0" fontId="92" fillId="0" borderId="0" xfId="0" applyFont="1" applyFill="1" applyBorder="1" applyAlignment="1">
      <alignment horizontal="left" vertical="center" wrapText="1"/>
    </xf>
    <xf numFmtId="0" fontId="50" fillId="0" borderId="0" xfId="0" applyFont="1" applyFill="1" applyBorder="1" applyAlignment="1">
      <alignment horizontal="left" vertical="center"/>
    </xf>
    <xf numFmtId="0" fontId="29" fillId="0" borderId="30" xfId="0" applyFont="1" applyFill="1" applyBorder="1" applyAlignment="1">
      <alignment horizontal="center"/>
    </xf>
    <xf numFmtId="0" fontId="29" fillId="0" borderId="10" xfId="0" applyFont="1" applyFill="1" applyBorder="1" applyAlignment="1">
      <alignment horizontal="center"/>
    </xf>
    <xf numFmtId="0" fontId="0" fillId="0" borderId="0" xfId="0"/>
    <xf numFmtId="3" fontId="54" fillId="0" borderId="61" xfId="0" applyNumberFormat="1" applyFont="1" applyFill="1" applyBorder="1" applyAlignment="1">
      <alignment horizontal="justify" vertical="center" wrapText="1"/>
    </xf>
    <xf numFmtId="3" fontId="55" fillId="0" borderId="10" xfId="0" applyNumberFormat="1" applyFont="1" applyFill="1" applyBorder="1" applyAlignment="1">
      <alignment horizontal="justify" vertical="center" wrapText="1"/>
    </xf>
    <xf numFmtId="3" fontId="55" fillId="0" borderId="11" xfId="0" applyNumberFormat="1" applyFont="1" applyFill="1" applyBorder="1" applyAlignment="1">
      <alignment horizontal="justify" vertical="center" wrapText="1"/>
    </xf>
    <xf numFmtId="0" fontId="29" fillId="0" borderId="67" xfId="0" applyFont="1" applyFill="1" applyBorder="1" applyAlignment="1">
      <alignment horizontal="center"/>
    </xf>
    <xf numFmtId="3" fontId="29" fillId="0" borderId="61" xfId="0" applyNumberFormat="1" applyFont="1" applyFill="1" applyBorder="1" applyAlignment="1">
      <alignment horizontal="justify" vertical="center" wrapText="1"/>
    </xf>
    <xf numFmtId="3" fontId="19" fillId="0" borderId="10" xfId="0" applyNumberFormat="1" applyFont="1" applyFill="1" applyBorder="1" applyAlignment="1">
      <alignment horizontal="justify" vertical="center" wrapText="1"/>
    </xf>
    <xf numFmtId="3" fontId="19" fillId="0" borderId="11" xfId="0" applyNumberFormat="1" applyFont="1" applyFill="1" applyBorder="1" applyAlignment="1">
      <alignment horizontal="justify" vertical="center" wrapText="1"/>
    </xf>
    <xf numFmtId="3" fontId="54" fillId="0" borderId="61" xfId="0" applyNumberFormat="1" applyFont="1" applyFill="1" applyBorder="1" applyAlignment="1">
      <alignment horizontal="left" vertical="center" wrapText="1"/>
    </xf>
    <xf numFmtId="3" fontId="55" fillId="0" borderId="10" xfId="0" applyNumberFormat="1" applyFont="1" applyFill="1" applyBorder="1" applyAlignment="1">
      <alignment horizontal="left" vertical="center" wrapText="1"/>
    </xf>
    <xf numFmtId="3" fontId="55" fillId="0" borderId="11" xfId="0" applyNumberFormat="1" applyFont="1" applyFill="1" applyBorder="1" applyAlignment="1">
      <alignment horizontal="left" vertical="center" wrapText="1"/>
    </xf>
    <xf numFmtId="0" fontId="61" fillId="0" borderId="0" xfId="0" applyFont="1" applyAlignment="1">
      <alignment horizontal="center" vertical="center"/>
    </xf>
    <xf numFmtId="0" fontId="62" fillId="0" borderId="0" xfId="0" applyFont="1" applyAlignment="1">
      <alignment horizontal="center" vertical="center"/>
    </xf>
    <xf numFmtId="49" fontId="62" fillId="0" borderId="5" xfId="0" quotePrefix="1" applyNumberFormat="1" applyFont="1" applyBorder="1" applyAlignment="1">
      <alignment horizontal="center" vertical="center" wrapText="1"/>
    </xf>
    <xf numFmtId="0" fontId="62" fillId="0" borderId="5" xfId="0" applyFont="1" applyBorder="1" applyAlignment="1">
      <alignment horizontal="center" vertical="center" wrapText="1"/>
    </xf>
    <xf numFmtId="3" fontId="19" fillId="0" borderId="61" xfId="0" applyNumberFormat="1" applyFont="1" applyFill="1" applyBorder="1" applyAlignment="1">
      <alignment horizontal="justify" vertical="center" wrapText="1"/>
    </xf>
    <xf numFmtId="3" fontId="32" fillId="0" borderId="10" xfId="0" applyNumberFormat="1" applyFont="1" applyFill="1" applyBorder="1" applyAlignment="1">
      <alignment horizontal="justify" vertical="center" wrapText="1"/>
    </xf>
    <xf numFmtId="3" fontId="32" fillId="0" borderId="11" xfId="0" applyNumberFormat="1" applyFont="1" applyFill="1" applyBorder="1" applyAlignment="1">
      <alignment horizontal="justify" vertical="center" wrapText="1"/>
    </xf>
    <xf numFmtId="0" fontId="0" fillId="0" borderId="58" xfId="0" applyBorder="1" applyAlignment="1">
      <alignment horizontal="left" vertical="center"/>
    </xf>
    <xf numFmtId="0" fontId="0" fillId="0" borderId="13" xfId="0" applyBorder="1" applyAlignment="1">
      <alignment horizontal="left" vertical="center"/>
    </xf>
    <xf numFmtId="0" fontId="62" fillId="0" borderId="63" xfId="0" applyFont="1" applyBorder="1" applyAlignment="1">
      <alignment horizontal="left" vertical="center" wrapText="1"/>
    </xf>
    <xf numFmtId="0" fontId="62" fillId="0" borderId="45" xfId="0" applyFont="1" applyBorder="1" applyAlignment="1">
      <alignment horizontal="left" vertical="center"/>
    </xf>
    <xf numFmtId="0" fontId="0" fillId="0" borderId="31" xfId="0" applyBorder="1" applyAlignment="1">
      <alignment horizontal="left" vertical="center"/>
    </xf>
    <xf numFmtId="0" fontId="0" fillId="0" borderId="34" xfId="0" applyBorder="1" applyAlignment="1">
      <alignment horizontal="left" vertical="center"/>
    </xf>
    <xf numFmtId="0" fontId="62" fillId="0" borderId="8" xfId="0" applyFont="1" applyBorder="1" applyAlignment="1">
      <alignment horizontal="center" vertical="center" wrapText="1"/>
    </xf>
    <xf numFmtId="0" fontId="62" fillId="0" borderId="2" xfId="0" applyFont="1" applyBorder="1" applyAlignment="1">
      <alignment horizontal="center" vertical="center" wrapText="1"/>
    </xf>
    <xf numFmtId="0" fontId="62" fillId="0" borderId="41" xfId="0" applyFont="1" applyBorder="1" applyAlignment="1">
      <alignment horizontal="center" vertical="center" wrapText="1"/>
    </xf>
    <xf numFmtId="0" fontId="0" fillId="0" borderId="48" xfId="0" applyBorder="1" applyAlignment="1">
      <alignment horizontal="center" vertical="center"/>
    </xf>
    <xf numFmtId="0" fontId="0" fillId="0" borderId="32" xfId="0" applyBorder="1" applyAlignment="1">
      <alignment horizontal="center" vertical="center"/>
    </xf>
    <xf numFmtId="0" fontId="0" fillId="0" borderId="32" xfId="0" applyBorder="1" applyAlignment="1">
      <alignment horizontal="left" vertical="center"/>
    </xf>
    <xf numFmtId="0" fontId="0" fillId="0" borderId="35" xfId="0" applyBorder="1" applyAlignment="1">
      <alignment horizontal="left" vertical="center"/>
    </xf>
    <xf numFmtId="0" fontId="62" fillId="0" borderId="33" xfId="0" applyFont="1" applyBorder="1" applyAlignment="1">
      <alignment horizontal="left" vertical="center" wrapText="1"/>
    </xf>
    <xf numFmtId="0" fontId="63" fillId="0" borderId="36" xfId="0" applyFont="1" applyBorder="1" applyAlignment="1">
      <alignment horizontal="left" vertical="center"/>
    </xf>
    <xf numFmtId="0" fontId="62" fillId="0" borderId="1" xfId="0" applyFont="1" applyBorder="1" applyAlignment="1">
      <alignment horizontal="center" vertical="center" wrapText="1"/>
    </xf>
    <xf numFmtId="0" fontId="62" fillId="0" borderId="3" xfId="0" applyFont="1" applyBorder="1" applyAlignment="1">
      <alignment horizontal="center" vertical="center" wrapText="1"/>
    </xf>
    <xf numFmtId="0" fontId="63" fillId="0" borderId="31" xfId="0" applyFont="1" applyBorder="1" applyAlignment="1">
      <alignment horizontal="left" vertical="center"/>
    </xf>
    <xf numFmtId="0" fontId="63" fillId="0" borderId="34" xfId="0" applyFont="1" applyBorder="1" applyAlignment="1">
      <alignment horizontal="left" vertical="center"/>
    </xf>
    <xf numFmtId="49" fontId="0" fillId="0" borderId="38" xfId="0" applyNumberFormat="1" applyBorder="1" applyAlignment="1">
      <alignment horizontal="center" vertical="center"/>
    </xf>
    <xf numFmtId="49" fontId="0" fillId="0" borderId="16" xfId="0" applyNumberFormat="1" applyBorder="1" applyAlignment="1">
      <alignment horizontal="center" vertical="center"/>
    </xf>
    <xf numFmtId="49" fontId="0" fillId="0" borderId="39" xfId="0" applyNumberFormat="1" applyBorder="1" applyAlignment="1">
      <alignment horizontal="center" vertical="center"/>
    </xf>
    <xf numFmtId="0" fontId="0" fillId="0" borderId="5" xfId="0" applyBorder="1" applyAlignment="1">
      <alignment horizontal="center" vertical="center"/>
    </xf>
    <xf numFmtId="0" fontId="62" fillId="0" borderId="32" xfId="0" applyFont="1" applyBorder="1" applyAlignment="1">
      <alignment horizontal="left" vertical="center" wrapText="1"/>
    </xf>
    <xf numFmtId="0" fontId="62" fillId="0" borderId="35" xfId="0" applyFont="1" applyBorder="1" applyAlignment="1">
      <alignment horizontal="left" vertical="center"/>
    </xf>
    <xf numFmtId="0" fontId="63" fillId="0" borderId="32" xfId="0" applyFont="1" applyBorder="1" applyAlignment="1">
      <alignment horizontal="left" vertical="center"/>
    </xf>
    <xf numFmtId="0" fontId="63" fillId="0" borderId="35" xfId="0" applyFont="1" applyBorder="1" applyAlignment="1">
      <alignment horizontal="left" vertical="center"/>
    </xf>
    <xf numFmtId="0" fontId="63" fillId="0" borderId="33" xfId="0" applyFont="1" applyBorder="1" applyAlignment="1">
      <alignment horizontal="left" vertical="center" wrapText="1"/>
    </xf>
    <xf numFmtId="0" fontId="62" fillId="0" borderId="36" xfId="0" applyFont="1" applyBorder="1" applyAlignment="1">
      <alignment horizontal="left" vertical="center"/>
    </xf>
    <xf numFmtId="0" fontId="0" fillId="0" borderId="48" xfId="0" applyBorder="1" applyAlignment="1">
      <alignment horizontal="left" vertical="center"/>
    </xf>
    <xf numFmtId="0" fontId="0" fillId="0" borderId="56" xfId="0" applyBorder="1" applyAlignment="1">
      <alignment horizontal="left" vertical="center"/>
    </xf>
    <xf numFmtId="0" fontId="0" fillId="0" borderId="31" xfId="0" applyBorder="1" applyAlignment="1">
      <alignment horizontal="left" vertical="center" wrapText="1"/>
    </xf>
    <xf numFmtId="0" fontId="0" fillId="0" borderId="23" xfId="0" applyBorder="1" applyAlignment="1">
      <alignment horizontal="center" vertical="center" wrapText="1"/>
    </xf>
    <xf numFmtId="0" fontId="0" fillId="0" borderId="49" xfId="0" applyBorder="1" applyAlignment="1">
      <alignment horizontal="center" vertical="center" wrapText="1"/>
    </xf>
    <xf numFmtId="0" fontId="0" fillId="0" borderId="7" xfId="0" applyBorder="1" applyAlignment="1">
      <alignment horizontal="center" vertical="center" wrapText="1"/>
    </xf>
    <xf numFmtId="0" fontId="0" fillId="0" borderId="65" xfId="0" applyBorder="1" applyAlignment="1">
      <alignment horizontal="center" vertical="center" wrapText="1"/>
    </xf>
    <xf numFmtId="0" fontId="0" fillId="0" borderId="24" xfId="0" applyBorder="1" applyAlignment="1">
      <alignment horizontal="center" vertical="center" wrapText="1"/>
    </xf>
    <xf numFmtId="0" fontId="0" fillId="0" borderId="43" xfId="0" applyBorder="1" applyAlignment="1">
      <alignment horizontal="center" vertical="center" wrapText="1"/>
    </xf>
    <xf numFmtId="49" fontId="0" fillId="0" borderId="38" xfId="0" applyNumberFormat="1" applyBorder="1" applyAlignment="1">
      <alignment horizontal="center" vertical="top" wrapText="1"/>
    </xf>
    <xf numFmtId="49" fontId="0" fillId="0" borderId="16" xfId="0" applyNumberFormat="1" applyBorder="1" applyAlignment="1">
      <alignment horizontal="center" vertical="top" wrapText="1"/>
    </xf>
    <xf numFmtId="49" fontId="0" fillId="0" borderId="39" xfId="0" applyNumberFormat="1" applyBorder="1" applyAlignment="1">
      <alignment horizontal="center" vertical="top" wrapText="1"/>
    </xf>
    <xf numFmtId="0" fontId="62" fillId="0" borderId="18" xfId="0" applyFont="1" applyBorder="1" applyAlignment="1">
      <alignment horizontal="left" vertical="center" wrapText="1"/>
    </xf>
    <xf numFmtId="0" fontId="0" fillId="0" borderId="27" xfId="0" applyBorder="1" applyAlignment="1">
      <alignment horizontal="left" vertical="center" wrapText="1"/>
    </xf>
    <xf numFmtId="0" fontId="0" fillId="0" borderId="13" xfId="0" applyBorder="1" applyAlignment="1">
      <alignment horizontal="left" vertical="center" wrapText="1"/>
    </xf>
    <xf numFmtId="0" fontId="0" fillId="0" borderId="18" xfId="0" applyBorder="1" applyAlignment="1">
      <alignment horizontal="left" vertical="center"/>
    </xf>
    <xf numFmtId="0" fontId="0" fillId="0" borderId="27" xfId="0" applyBorder="1" applyAlignment="1">
      <alignment horizontal="left" vertical="center"/>
    </xf>
    <xf numFmtId="0" fontId="0" fillId="0" borderId="2" xfId="0" applyBorder="1" applyAlignment="1">
      <alignment horizontal="left" vertical="center"/>
    </xf>
    <xf numFmtId="0" fontId="0" fillId="0" borderId="41" xfId="0" applyBorder="1" applyAlignment="1">
      <alignment horizontal="center" vertical="center" wrapText="1"/>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63" xfId="0" applyBorder="1" applyAlignment="1">
      <alignment horizontal="center" vertical="center"/>
    </xf>
    <xf numFmtId="0" fontId="0" fillId="0" borderId="66" xfId="0" applyBorder="1" applyAlignment="1">
      <alignment horizontal="center" vertical="center"/>
    </xf>
    <xf numFmtId="0" fontId="0" fillId="0" borderId="60" xfId="0" applyBorder="1" applyAlignment="1">
      <alignment horizontal="center" vertical="center"/>
    </xf>
    <xf numFmtId="0" fontId="62" fillId="0" borderId="42" xfId="0" applyFont="1" applyBorder="1" applyAlignment="1">
      <alignment horizontal="left" vertical="center" wrapText="1"/>
    </xf>
    <xf numFmtId="0" fontId="62" fillId="0" borderId="53" xfId="0" applyFont="1" applyBorder="1" applyAlignment="1">
      <alignment horizontal="left" vertical="center"/>
    </xf>
    <xf numFmtId="0" fontId="62" fillId="0" borderId="54" xfId="0" applyFont="1" applyBorder="1" applyAlignment="1">
      <alignment horizontal="left" vertical="center"/>
    </xf>
    <xf numFmtId="49" fontId="62" fillId="0" borderId="38" xfId="0" applyNumberFormat="1" applyFont="1" applyBorder="1" applyAlignment="1">
      <alignment horizontal="center" vertical="center"/>
    </xf>
    <xf numFmtId="49" fontId="62" fillId="0" borderId="16" xfId="0" applyNumberFormat="1" applyFont="1" applyBorder="1" applyAlignment="1">
      <alignment horizontal="center" vertical="center"/>
    </xf>
    <xf numFmtId="49" fontId="62" fillId="0" borderId="39" xfId="0" applyNumberFormat="1" applyFont="1" applyBorder="1" applyAlignment="1">
      <alignment horizontal="center" vertical="center"/>
    </xf>
    <xf numFmtId="0" fontId="0" fillId="0" borderId="41" xfId="0" applyBorder="1" applyAlignment="1">
      <alignment horizontal="center" vertical="center"/>
    </xf>
    <xf numFmtId="0" fontId="0" fillId="0" borderId="8" xfId="0" applyBorder="1" applyAlignment="1">
      <alignment horizontal="left" vertical="center"/>
    </xf>
    <xf numFmtId="0" fontId="0" fillId="0" borderId="24" xfId="0" applyBorder="1" applyAlignment="1">
      <alignment horizontal="left" vertical="center"/>
    </xf>
    <xf numFmtId="0" fontId="0" fillId="0" borderId="9" xfId="0" applyBorder="1" applyAlignment="1">
      <alignment horizontal="left" vertical="center"/>
    </xf>
    <xf numFmtId="0" fontId="0" fillId="0" borderId="41" xfId="0" applyBorder="1" applyAlignment="1">
      <alignment horizontal="left" vertical="center" wrapText="1"/>
    </xf>
    <xf numFmtId="0" fontId="0" fillId="0" borderId="19" xfId="0" applyBorder="1" applyAlignment="1">
      <alignment horizontal="left" vertical="center" wrapText="1"/>
    </xf>
    <xf numFmtId="0" fontId="0" fillId="0" borderId="8" xfId="0" applyBorder="1" applyAlignment="1">
      <alignment horizontal="left" vertical="center" wrapText="1"/>
    </xf>
    <xf numFmtId="0" fontId="0" fillId="0" borderId="6" xfId="0" applyBorder="1" applyAlignment="1">
      <alignment horizontal="left" vertical="center"/>
    </xf>
    <xf numFmtId="0" fontId="0" fillId="0" borderId="45" xfId="0" applyBorder="1" applyAlignment="1">
      <alignment horizontal="left" vertical="center"/>
    </xf>
    <xf numFmtId="0" fontId="62" fillId="0" borderId="30" xfId="0" applyFont="1" applyBorder="1" applyAlignment="1">
      <alignment horizontal="left" vertical="center" wrapText="1"/>
    </xf>
    <xf numFmtId="0" fontId="62" fillId="0" borderId="11" xfId="0" applyFont="1" applyBorder="1" applyAlignment="1">
      <alignment horizontal="left" vertical="center"/>
    </xf>
    <xf numFmtId="0" fontId="0" fillId="0" borderId="4" xfId="0" applyBorder="1"/>
    <xf numFmtId="0" fontId="63" fillId="0" borderId="5" xfId="0" applyFont="1" applyBorder="1" applyAlignment="1">
      <alignment horizontal="center" vertical="center" wrapText="1"/>
    </xf>
    <xf numFmtId="0" fontId="0" fillId="0" borderId="5" xfId="0" applyBorder="1" applyAlignment="1">
      <alignment horizontal="center" vertical="center" wrapText="1"/>
    </xf>
    <xf numFmtId="0" fontId="0" fillId="0" borderId="18" xfId="0" applyBorder="1" applyAlignment="1">
      <alignment horizontal="left" vertical="center" wrapText="1"/>
    </xf>
    <xf numFmtId="0" fontId="62" fillId="0" borderId="11" xfId="0" applyFont="1" applyBorder="1" applyAlignment="1">
      <alignment horizontal="left" vertical="center" wrapText="1"/>
    </xf>
    <xf numFmtId="0" fontId="0" fillId="0" borderId="23" xfId="0" applyBorder="1" applyAlignment="1">
      <alignment horizontal="center" vertical="center"/>
    </xf>
    <xf numFmtId="0" fontId="0" fillId="0" borderId="55" xfId="0" applyBorder="1" applyAlignment="1">
      <alignment horizontal="center" vertical="center"/>
    </xf>
    <xf numFmtId="0" fontId="0" fillId="0" borderId="7" xfId="0" applyBorder="1" applyAlignment="1">
      <alignment horizontal="center" vertical="center"/>
    </xf>
    <xf numFmtId="0" fontId="0" fillId="0" borderId="0" xfId="0" applyBorder="1" applyAlignment="1">
      <alignment horizontal="center" vertical="center"/>
    </xf>
    <xf numFmtId="0" fontId="0" fillId="0" borderId="17" xfId="0" applyBorder="1" applyAlignment="1">
      <alignment horizontal="center" vertical="center"/>
    </xf>
    <xf numFmtId="0" fontId="0" fillId="0" borderId="4" xfId="0" applyBorder="1" applyAlignment="1">
      <alignment horizontal="center" vertical="center"/>
    </xf>
    <xf numFmtId="0" fontId="0" fillId="0" borderId="7" xfId="0" applyBorder="1" applyAlignment="1">
      <alignment horizontal="left" vertical="top" wrapText="1"/>
    </xf>
    <xf numFmtId="0" fontId="0" fillId="0" borderId="0" xfId="0" applyBorder="1" applyAlignment="1">
      <alignment horizontal="left" vertical="top" wrapText="1"/>
    </xf>
    <xf numFmtId="0" fontId="0" fillId="0" borderId="21" xfId="0" applyBorder="1" applyAlignment="1">
      <alignment horizontal="left" vertical="top" wrapText="1"/>
    </xf>
    <xf numFmtId="0" fontId="0" fillId="0" borderId="17" xfId="0" applyBorder="1" applyAlignment="1">
      <alignment horizontal="left" vertical="top" wrapText="1"/>
    </xf>
    <xf numFmtId="0" fontId="0" fillId="0" borderId="4" xfId="0" applyBorder="1" applyAlignment="1">
      <alignment horizontal="left" vertical="top" wrapText="1"/>
    </xf>
    <xf numFmtId="0" fontId="0" fillId="0" borderId="15" xfId="0" applyBorder="1" applyAlignment="1">
      <alignment horizontal="left" vertical="top" wrapText="1"/>
    </xf>
    <xf numFmtId="0" fontId="0" fillId="0" borderId="7" xfId="0" applyBorder="1" applyAlignment="1">
      <alignment horizontal="center"/>
    </xf>
    <xf numFmtId="0" fontId="0" fillId="0" borderId="0" xfId="0" applyBorder="1" applyAlignment="1">
      <alignment horizontal="center"/>
    </xf>
    <xf numFmtId="0" fontId="0" fillId="0" borderId="21" xfId="0" applyBorder="1" applyAlignment="1">
      <alignment horizontal="center"/>
    </xf>
    <xf numFmtId="0" fontId="0" fillId="0" borderId="17" xfId="0" applyBorder="1" applyAlignment="1">
      <alignment horizontal="center"/>
    </xf>
    <xf numFmtId="0" fontId="0" fillId="0" borderId="4" xfId="0" applyBorder="1" applyAlignment="1">
      <alignment horizontal="center"/>
    </xf>
    <xf numFmtId="0" fontId="0" fillId="0" borderId="15" xfId="0" applyBorder="1" applyAlignment="1">
      <alignment horizontal="center"/>
    </xf>
    <xf numFmtId="0" fontId="0" fillId="0" borderId="7" xfId="0" applyBorder="1" applyAlignment="1">
      <alignment horizontal="left" vertical="center" wrapText="1"/>
    </xf>
    <xf numFmtId="0" fontId="0" fillId="0" borderId="0" xfId="0" applyBorder="1" applyAlignment="1">
      <alignment horizontal="left" vertical="center" wrapText="1"/>
    </xf>
    <xf numFmtId="0" fontId="0" fillId="0" borderId="21" xfId="0" applyBorder="1" applyAlignment="1">
      <alignment horizontal="left" vertical="center" wrapText="1"/>
    </xf>
    <xf numFmtId="0" fontId="0" fillId="0" borderId="19" xfId="0" applyBorder="1" applyAlignment="1">
      <alignment horizontal="center" vertical="center" textRotation="90" wrapText="1"/>
    </xf>
    <xf numFmtId="0" fontId="0" fillId="0" borderId="20" xfId="0" applyBorder="1" applyAlignment="1">
      <alignment horizontal="center" vertical="center" textRotation="90" wrapText="1"/>
    </xf>
    <xf numFmtId="0" fontId="0" fillId="0" borderId="78" xfId="0" applyBorder="1" applyAlignment="1">
      <alignment horizontal="center" vertical="center"/>
    </xf>
    <xf numFmtId="0" fontId="0" fillId="0" borderId="6" xfId="0" applyBorder="1" applyAlignment="1">
      <alignment horizontal="center"/>
    </xf>
    <xf numFmtId="0" fontId="0" fillId="0" borderId="44" xfId="0" applyBorder="1" applyAlignment="1">
      <alignment horizontal="center"/>
    </xf>
    <xf numFmtId="0" fontId="0" fillId="0" borderId="45" xfId="0" applyBorder="1" applyAlignment="1">
      <alignment horizontal="center"/>
    </xf>
    <xf numFmtId="0" fontId="0" fillId="0" borderId="24" xfId="0" applyBorder="1" applyAlignment="1">
      <alignment horizontal="center"/>
    </xf>
    <xf numFmtId="0" fontId="0" fillId="0" borderId="78" xfId="0" applyBorder="1" applyAlignment="1">
      <alignment horizontal="center"/>
    </xf>
    <xf numFmtId="0" fontId="0" fillId="0" borderId="9" xfId="0" applyBorder="1" applyAlignment="1">
      <alignment horizontal="center"/>
    </xf>
    <xf numFmtId="0" fontId="62" fillId="0" borderId="23" xfId="0" applyFont="1" applyBorder="1" applyAlignment="1">
      <alignment horizontal="center" vertical="center"/>
    </xf>
    <xf numFmtId="0" fontId="62" fillId="0" borderId="55" xfId="0" applyFont="1" applyBorder="1" applyAlignment="1">
      <alignment horizontal="center" vertical="center"/>
    </xf>
    <xf numFmtId="0" fontId="62" fillId="0" borderId="17" xfId="0" applyFont="1" applyBorder="1" applyAlignment="1">
      <alignment horizontal="center" vertical="center"/>
    </xf>
    <xf numFmtId="0" fontId="62" fillId="0" borderId="4" xfId="0" applyFont="1" applyBorder="1" applyAlignment="1">
      <alignment horizontal="center" vertical="center"/>
    </xf>
    <xf numFmtId="0" fontId="62" fillId="0" borderId="71" xfId="0" applyFont="1" applyBorder="1" applyAlignment="1">
      <alignment horizontal="center" vertical="center"/>
    </xf>
    <xf numFmtId="0" fontId="62" fillId="0" borderId="15" xfId="0" applyFont="1" applyBorder="1" applyAlignment="1">
      <alignment horizontal="center" vertical="center"/>
    </xf>
    <xf numFmtId="0" fontId="0" fillId="0" borderId="23" xfId="0" applyBorder="1" applyAlignment="1">
      <alignment horizontal="left" vertical="center" wrapText="1"/>
    </xf>
    <xf numFmtId="0" fontId="0" fillId="0" borderId="55" xfId="0" applyBorder="1" applyAlignment="1">
      <alignment horizontal="left" vertical="center" wrapText="1"/>
    </xf>
    <xf numFmtId="0" fontId="0" fillId="0" borderId="71" xfId="0" applyBorder="1" applyAlignment="1">
      <alignment horizontal="left" vertical="center" wrapText="1"/>
    </xf>
    <xf numFmtId="0" fontId="0" fillId="0" borderId="17" xfId="0" applyBorder="1" applyAlignment="1">
      <alignment horizontal="left" vertical="center" wrapText="1"/>
    </xf>
    <xf numFmtId="0" fontId="0" fillId="0" borderId="4" xfId="0" applyBorder="1" applyAlignment="1">
      <alignment horizontal="left" vertical="center" wrapText="1"/>
    </xf>
    <xf numFmtId="0" fontId="0" fillId="0" borderId="15" xfId="0" applyBorder="1" applyAlignment="1">
      <alignment horizontal="left" vertical="center" wrapText="1"/>
    </xf>
    <xf numFmtId="0" fontId="0" fillId="0" borderId="77" xfId="0" applyBorder="1" applyAlignment="1">
      <alignment horizontal="center" vertical="center" textRotation="90" wrapText="1"/>
    </xf>
    <xf numFmtId="0" fontId="0" fillId="0" borderId="73" xfId="0" applyBorder="1" applyAlignment="1">
      <alignment horizontal="center" vertical="center" wrapText="1"/>
    </xf>
    <xf numFmtId="0" fontId="0" fillId="0" borderId="55" xfId="0" applyBorder="1" applyAlignment="1">
      <alignment horizontal="center" vertical="center" wrapText="1"/>
    </xf>
    <xf numFmtId="0" fontId="0" fillId="0" borderId="57" xfId="0" applyBorder="1" applyAlignment="1">
      <alignment horizontal="center" vertical="center" wrapText="1"/>
    </xf>
    <xf numFmtId="0" fontId="0" fillId="0" borderId="78" xfId="0" applyBorder="1" applyAlignment="1">
      <alignment horizontal="center" vertical="center" wrapText="1"/>
    </xf>
    <xf numFmtId="0" fontId="0" fillId="0" borderId="23" xfId="0" applyFont="1" applyBorder="1" applyAlignment="1">
      <alignment horizontal="left" vertical="center" wrapText="1"/>
    </xf>
    <xf numFmtId="0" fontId="0" fillId="0" borderId="55" xfId="0" applyFont="1" applyBorder="1" applyAlignment="1">
      <alignment horizontal="left" vertical="center" wrapText="1"/>
    </xf>
    <xf numFmtId="0" fontId="0" fillId="0" borderId="71" xfId="0" applyFont="1" applyBorder="1" applyAlignment="1">
      <alignment horizontal="left" vertical="center" wrapText="1"/>
    </xf>
    <xf numFmtId="0" fontId="0" fillId="0" borderId="24" xfId="0" applyFont="1" applyBorder="1" applyAlignment="1">
      <alignment horizontal="left" vertical="center" wrapText="1"/>
    </xf>
    <xf numFmtId="0" fontId="0" fillId="0" borderId="78" xfId="0" applyFont="1" applyBorder="1" applyAlignment="1">
      <alignment horizontal="left" vertical="center" wrapText="1"/>
    </xf>
    <xf numFmtId="0" fontId="0" fillId="0" borderId="9" xfId="0" applyFont="1" applyBorder="1" applyAlignment="1">
      <alignment horizontal="left" vertical="center" wrapText="1"/>
    </xf>
    <xf numFmtId="0" fontId="0" fillId="0" borderId="6" xfId="0" applyFont="1" applyBorder="1" applyAlignment="1">
      <alignment horizontal="left" vertical="center" wrapText="1"/>
    </xf>
    <xf numFmtId="0" fontId="0" fillId="0" borderId="44" xfId="0" applyFont="1" applyBorder="1" applyAlignment="1">
      <alignment horizontal="left" vertical="center" wrapText="1"/>
    </xf>
    <xf numFmtId="0" fontId="0" fillId="0" borderId="45" xfId="0" applyFont="1" applyBorder="1" applyAlignment="1">
      <alignment horizontal="left" vertical="center" wrapText="1"/>
    </xf>
    <xf numFmtId="0" fontId="0" fillId="0" borderId="38" xfId="0" applyBorder="1" applyAlignment="1">
      <alignment horizontal="center" vertical="center" wrapText="1"/>
    </xf>
    <xf numFmtId="0" fontId="62" fillId="0" borderId="70" xfId="0" applyFont="1" applyBorder="1" applyAlignment="1">
      <alignment horizontal="left" vertical="center" wrapText="1"/>
    </xf>
    <xf numFmtId="0" fontId="0" fillId="0" borderId="79" xfId="0" applyBorder="1" applyAlignment="1">
      <alignment horizontal="left" vertical="center" wrapText="1"/>
    </xf>
    <xf numFmtId="0" fontId="0" fillId="0" borderId="3" xfId="0" applyBorder="1" applyAlignment="1">
      <alignment horizontal="left" vertical="center"/>
    </xf>
    <xf numFmtId="0" fontId="0" fillId="0" borderId="36" xfId="0" applyBorder="1" applyAlignment="1">
      <alignment horizontal="left" vertical="center"/>
    </xf>
    <xf numFmtId="0" fontId="62" fillId="0" borderId="20" xfId="0" applyFont="1" applyBorder="1" applyAlignment="1">
      <alignment horizontal="left" vertical="center" wrapText="1"/>
    </xf>
    <xf numFmtId="0" fontId="62" fillId="0" borderId="69" xfId="0" applyFont="1" applyBorder="1" applyAlignment="1">
      <alignment horizontal="left" vertical="center"/>
    </xf>
    <xf numFmtId="0" fontId="61" fillId="0" borderId="4" xfId="0" applyFont="1" applyBorder="1" applyAlignment="1">
      <alignment horizontal="center" vertical="center"/>
    </xf>
    <xf numFmtId="0" fontId="62" fillId="0" borderId="30" xfId="0" applyFont="1" applyBorder="1" applyAlignment="1">
      <alignment horizontal="center" vertical="center"/>
    </xf>
    <xf numFmtId="0" fontId="62" fillId="0" borderId="10" xfId="0" applyFont="1" applyBorder="1" applyAlignment="1">
      <alignment horizontal="center" vertical="center"/>
    </xf>
    <xf numFmtId="0" fontId="62" fillId="0" borderId="11" xfId="0" applyFont="1" applyBorder="1" applyAlignment="1">
      <alignment horizontal="center" vertical="center"/>
    </xf>
    <xf numFmtId="0" fontId="0" fillId="0" borderId="1" xfId="0" applyBorder="1" applyAlignment="1">
      <alignment horizontal="left" vertical="center"/>
    </xf>
    <xf numFmtId="0" fontId="80" fillId="0" borderId="1" xfId="0" applyFont="1" applyBorder="1" applyAlignment="1">
      <alignment horizontal="center" vertical="center" textRotation="90" wrapText="1"/>
    </xf>
    <xf numFmtId="0" fontId="80" fillId="0" borderId="2" xfId="0" applyFont="1" applyBorder="1" applyAlignment="1">
      <alignment horizontal="center" vertical="center" textRotation="90"/>
    </xf>
    <xf numFmtId="0" fontId="80" fillId="0" borderId="3" xfId="0" applyFont="1" applyBorder="1" applyAlignment="1">
      <alignment horizontal="center" vertical="center" textRotation="90"/>
    </xf>
    <xf numFmtId="0" fontId="81" fillId="0" borderId="31" xfId="0" applyFont="1" applyBorder="1" applyAlignment="1">
      <alignment horizontal="center" vertical="center" textRotation="90" wrapText="1"/>
    </xf>
    <xf numFmtId="0" fontId="81" fillId="0" borderId="32" xfId="0" applyFont="1" applyBorder="1" applyAlignment="1">
      <alignment horizontal="center" vertical="center" textRotation="90"/>
    </xf>
    <xf numFmtId="0" fontId="81" fillId="0" borderId="32" xfId="0" applyFont="1" applyBorder="1" applyAlignment="1">
      <alignment horizontal="center" vertical="center" textRotation="90" wrapText="1"/>
    </xf>
    <xf numFmtId="0" fontId="81" fillId="0" borderId="33" xfId="0" applyFont="1" applyBorder="1" applyAlignment="1">
      <alignment horizontal="center" vertical="center" textRotation="90"/>
    </xf>
    <xf numFmtId="0" fontId="0" fillId="0" borderId="31" xfId="0" applyBorder="1" applyAlignment="1">
      <alignment horizontal="center" vertical="center" textRotation="90" wrapText="1"/>
    </xf>
    <xf numFmtId="0" fontId="0" fillId="0" borderId="32" xfId="0" applyBorder="1" applyAlignment="1">
      <alignment horizontal="center" vertical="center" textRotation="90"/>
    </xf>
    <xf numFmtId="0" fontId="0" fillId="0" borderId="32" xfId="0" applyBorder="1" applyAlignment="1">
      <alignment horizontal="center" vertical="center" textRotation="90" wrapText="1"/>
    </xf>
    <xf numFmtId="0" fontId="0" fillId="0" borderId="33" xfId="0" applyBorder="1" applyAlignment="1">
      <alignment horizontal="center" vertical="center" textRotation="90"/>
    </xf>
    <xf numFmtId="0" fontId="82" fillId="0" borderId="1" xfId="0" applyFont="1" applyBorder="1" applyAlignment="1">
      <alignment horizontal="center" vertical="center"/>
    </xf>
    <xf numFmtId="0" fontId="82" fillId="0" borderId="31" xfId="0" applyFont="1" applyBorder="1" applyAlignment="1">
      <alignment horizontal="center" vertical="center"/>
    </xf>
    <xf numFmtId="0" fontId="82" fillId="0" borderId="2" xfId="0" applyFont="1" applyBorder="1" applyAlignment="1">
      <alignment horizontal="center" vertical="center"/>
    </xf>
    <xf numFmtId="0" fontId="82" fillId="0" borderId="32" xfId="0" applyFont="1" applyBorder="1" applyAlignment="1">
      <alignment horizontal="center" vertical="center"/>
    </xf>
    <xf numFmtId="0" fontId="82" fillId="0" borderId="3" xfId="0" applyFont="1" applyBorder="1" applyAlignment="1">
      <alignment horizontal="center" vertical="center"/>
    </xf>
    <xf numFmtId="0" fontId="82" fillId="0" borderId="33" xfId="0" applyFont="1" applyBorder="1" applyAlignment="1">
      <alignment horizontal="center" vertical="center"/>
    </xf>
    <xf numFmtId="0" fontId="62" fillId="0" borderId="8" xfId="0" applyFont="1" applyBorder="1" applyAlignment="1">
      <alignment horizontal="left" vertical="center" wrapText="1"/>
    </xf>
    <xf numFmtId="0" fontId="62" fillId="0" borderId="48" xfId="0" applyFont="1" applyBorder="1" applyAlignment="1">
      <alignment horizontal="left" vertical="center"/>
    </xf>
    <xf numFmtId="0" fontId="62" fillId="0" borderId="56" xfId="0" applyFont="1" applyBorder="1" applyAlignment="1">
      <alignment horizontal="left" vertical="center"/>
    </xf>
    <xf numFmtId="0" fontId="62" fillId="0" borderId="2" xfId="0" applyFont="1" applyBorder="1" applyAlignment="1">
      <alignment horizontal="left" vertical="center" wrapText="1"/>
    </xf>
    <xf numFmtId="0" fontId="62" fillId="0" borderId="32" xfId="0" applyFont="1" applyBorder="1" applyAlignment="1">
      <alignment horizontal="left" vertical="center"/>
    </xf>
    <xf numFmtId="0" fontId="62" fillId="0" borderId="3" xfId="0" applyFont="1" applyBorder="1" applyAlignment="1">
      <alignment horizontal="left" vertical="center" wrapText="1"/>
    </xf>
    <xf numFmtId="0" fontId="62" fillId="0" borderId="33" xfId="0" applyFont="1" applyBorder="1" applyAlignment="1">
      <alignment horizontal="left" vertical="center"/>
    </xf>
    <xf numFmtId="0" fontId="19" fillId="0" borderId="30" xfId="0" applyFont="1" applyFill="1" applyBorder="1" applyAlignment="1">
      <alignment horizontal="left" vertical="top" wrapText="1"/>
    </xf>
    <xf numFmtId="0" fontId="19" fillId="0" borderId="10" xfId="0" applyFont="1" applyFill="1" applyBorder="1" applyAlignment="1">
      <alignment horizontal="left" vertical="top" wrapText="1"/>
    </xf>
    <xf numFmtId="0" fontId="19" fillId="0" borderId="11" xfId="0" applyFont="1" applyFill="1" applyBorder="1" applyAlignment="1">
      <alignment horizontal="left" vertical="top" wrapText="1"/>
    </xf>
    <xf numFmtId="0" fontId="0" fillId="0" borderId="42" xfId="0" applyBorder="1" applyAlignment="1">
      <alignment horizontal="left" vertical="center"/>
    </xf>
    <xf numFmtId="0" fontId="0" fillId="0" borderId="53" xfId="0" applyBorder="1" applyAlignment="1">
      <alignment horizontal="left" vertical="center"/>
    </xf>
    <xf numFmtId="0" fontId="0" fillId="0" borderId="54" xfId="0" applyBorder="1" applyAlignment="1">
      <alignment horizontal="left" vertical="center"/>
    </xf>
    <xf numFmtId="0" fontId="0" fillId="0" borderId="19" xfId="0" applyBorder="1" applyAlignment="1">
      <alignment horizontal="left" vertical="center"/>
    </xf>
    <xf numFmtId="0" fontId="0" fillId="0" borderId="75" xfId="0" applyBorder="1" applyAlignment="1">
      <alignment horizontal="left" vertical="center"/>
    </xf>
    <xf numFmtId="0" fontId="0" fillId="0" borderId="76" xfId="0" applyBorder="1" applyAlignment="1">
      <alignment horizontal="left" vertical="center"/>
    </xf>
    <xf numFmtId="0" fontId="0" fillId="0" borderId="1" xfId="0" applyBorder="1" applyAlignment="1">
      <alignment horizontal="center" vertical="center" textRotation="90" wrapText="1"/>
    </xf>
    <xf numFmtId="0" fontId="0" fillId="0" borderId="2" xfId="0" applyBorder="1" applyAlignment="1">
      <alignment horizontal="center" vertical="center" textRotation="90"/>
    </xf>
    <xf numFmtId="0" fontId="0" fillId="0" borderId="3" xfId="0" applyBorder="1" applyAlignment="1">
      <alignment horizontal="center" vertical="center" textRotation="90"/>
    </xf>
    <xf numFmtId="0" fontId="0" fillId="0" borderId="33" xfId="0" applyBorder="1" applyAlignment="1">
      <alignment horizontal="left" vertical="center"/>
    </xf>
    <xf numFmtId="0" fontId="0" fillId="0" borderId="20" xfId="0" applyBorder="1" applyAlignment="1">
      <alignment horizontal="left" vertical="center" wrapText="1"/>
    </xf>
    <xf numFmtId="0" fontId="0" fillId="0" borderId="22" xfId="0" applyBorder="1" applyAlignment="1">
      <alignment horizontal="left" vertical="center"/>
    </xf>
    <xf numFmtId="0" fontId="0" fillId="0" borderId="69" xfId="0" applyBorder="1" applyAlignment="1">
      <alignment horizontal="left" vertical="center"/>
    </xf>
    <xf numFmtId="0" fontId="22" fillId="0" borderId="7" xfId="0" applyNumberFormat="1" applyFont="1" applyBorder="1" applyAlignment="1">
      <alignment horizontal="left" vertical="top" wrapText="1"/>
    </xf>
    <xf numFmtId="0" fontId="22" fillId="0" borderId="0" xfId="0" applyNumberFormat="1" applyFont="1" applyBorder="1" applyAlignment="1">
      <alignment horizontal="left" vertical="top" wrapText="1"/>
    </xf>
    <xf numFmtId="0" fontId="22" fillId="0" borderId="21" xfId="0" applyNumberFormat="1" applyFont="1" applyBorder="1" applyAlignment="1">
      <alignment horizontal="left" vertical="top" wrapText="1"/>
    </xf>
    <xf numFmtId="0" fontId="31" fillId="0" borderId="7" xfId="0" applyNumberFormat="1" applyFont="1" applyBorder="1" applyAlignment="1">
      <alignment horizontal="left" vertical="top" wrapText="1"/>
    </xf>
    <xf numFmtId="0" fontId="31" fillId="0" borderId="0" xfId="0" applyNumberFormat="1" applyFont="1" applyBorder="1" applyAlignment="1">
      <alignment horizontal="left" vertical="top" wrapText="1"/>
    </xf>
    <xf numFmtId="0" fontId="31" fillId="0" borderId="21" xfId="0" applyNumberFormat="1" applyFont="1" applyBorder="1" applyAlignment="1">
      <alignment horizontal="left" vertical="top" wrapText="1"/>
    </xf>
    <xf numFmtId="2" fontId="31" fillId="0" borderId="7" xfId="0" applyNumberFormat="1" applyFont="1" applyBorder="1" applyAlignment="1">
      <alignment horizontal="left" vertical="top" wrapText="1"/>
    </xf>
    <xf numFmtId="2" fontId="31" fillId="0" borderId="0" xfId="0" applyNumberFormat="1" applyFont="1" applyBorder="1" applyAlignment="1">
      <alignment horizontal="left" vertical="top" wrapText="1"/>
    </xf>
    <xf numFmtId="2" fontId="31" fillId="0" borderId="21" xfId="0" applyNumberFormat="1" applyFont="1" applyBorder="1" applyAlignment="1">
      <alignment horizontal="left" vertical="top" wrapText="1"/>
    </xf>
    <xf numFmtId="0" fontId="31" fillId="0" borderId="17" xfId="0" applyFont="1" applyBorder="1" applyAlignment="1">
      <alignment horizontal="left" vertical="top" wrapText="1"/>
    </xf>
    <xf numFmtId="0" fontId="31" fillId="0" borderId="4" xfId="0" applyFont="1" applyBorder="1" applyAlignment="1">
      <alignment horizontal="left" vertical="top" wrapText="1"/>
    </xf>
    <xf numFmtId="0" fontId="31" fillId="0" borderId="15" xfId="0" applyFont="1" applyBorder="1" applyAlignment="1">
      <alignment horizontal="left" vertical="top" wrapText="1"/>
    </xf>
    <xf numFmtId="0" fontId="22" fillId="0" borderId="30" xfId="0" applyFont="1" applyBorder="1" applyAlignment="1">
      <alignment horizontal="left" vertical="top" wrapText="1"/>
    </xf>
    <xf numFmtId="0" fontId="22" fillId="0" borderId="10" xfId="0" applyFont="1" applyBorder="1" applyAlignment="1">
      <alignment horizontal="left" vertical="top" wrapText="1"/>
    </xf>
    <xf numFmtId="0" fontId="22" fillId="0" borderId="11" xfId="0" applyFont="1" applyBorder="1" applyAlignment="1">
      <alignment horizontal="left" vertical="top" wrapText="1"/>
    </xf>
    <xf numFmtId="0" fontId="61" fillId="0" borderId="5" xfId="0" applyFont="1" applyBorder="1" applyAlignment="1">
      <alignment horizontal="center" vertical="center"/>
    </xf>
    <xf numFmtId="0" fontId="21" fillId="0" borderId="25" xfId="0" applyFont="1" applyBorder="1" applyAlignment="1">
      <alignment horizontal="left" vertical="top" wrapText="1"/>
    </xf>
    <xf numFmtId="0" fontId="21" fillId="0" borderId="26" xfId="0" applyFont="1" applyBorder="1" applyAlignment="1">
      <alignment horizontal="left" vertical="top" wrapText="1"/>
    </xf>
    <xf numFmtId="0" fontId="21" fillId="0" borderId="28" xfId="0" applyFont="1" applyBorder="1" applyAlignment="1">
      <alignment horizontal="left" vertical="top" wrapText="1"/>
    </xf>
    <xf numFmtId="0" fontId="31" fillId="0" borderId="6" xfId="0" applyFont="1" applyBorder="1" applyAlignment="1">
      <alignment horizontal="left" vertical="top" wrapText="1"/>
    </xf>
    <xf numFmtId="0" fontId="31" fillId="0" borderId="44" xfId="0" applyFont="1" applyBorder="1" applyAlignment="1">
      <alignment horizontal="left" vertical="top" wrapText="1"/>
    </xf>
    <xf numFmtId="0" fontId="31" fillId="0" borderId="45" xfId="0" applyFont="1" applyBorder="1" applyAlignment="1">
      <alignment horizontal="left" vertical="top" wrapText="1"/>
    </xf>
    <xf numFmtId="0" fontId="67" fillId="0" borderId="4" xfId="0" applyFont="1" applyBorder="1" applyAlignment="1">
      <alignment horizontal="center" vertical="center"/>
    </xf>
    <xf numFmtId="0" fontId="68" fillId="0" borderId="5" xfId="0" applyFont="1" applyBorder="1" applyAlignment="1">
      <alignment horizontal="center" vertical="center"/>
    </xf>
    <xf numFmtId="0" fontId="69" fillId="0" borderId="5" xfId="0" applyFont="1" applyBorder="1" applyAlignment="1">
      <alignment horizontal="center" vertical="center"/>
    </xf>
    <xf numFmtId="0" fontId="70" fillId="0" borderId="5" xfId="0" applyFont="1" applyBorder="1" applyAlignment="1">
      <alignment horizontal="center" vertical="center"/>
    </xf>
    <xf numFmtId="0" fontId="71" fillId="0" borderId="5" xfId="0" applyFont="1" applyBorder="1" applyAlignment="1">
      <alignment horizontal="center" vertical="center" wrapText="1"/>
    </xf>
    <xf numFmtId="0" fontId="61" fillId="0" borderId="4" xfId="0" applyFont="1" applyBorder="1" applyAlignment="1">
      <alignment horizontal="center"/>
    </xf>
    <xf numFmtId="0" fontId="75" fillId="0" borderId="4" xfId="0" applyFont="1" applyBorder="1" applyAlignment="1">
      <alignment horizontal="center"/>
    </xf>
    <xf numFmtId="0" fontId="64" fillId="0" borderId="5" xfId="0" applyFont="1" applyBorder="1" applyAlignment="1">
      <alignment horizontal="center"/>
    </xf>
    <xf numFmtId="0" fontId="26" fillId="0" borderId="5" xfId="0" applyFont="1" applyBorder="1" applyAlignment="1">
      <alignment horizontal="center" vertical="center"/>
    </xf>
    <xf numFmtId="0" fontId="68" fillId="0" borderId="5" xfId="0" applyFont="1" applyBorder="1" applyAlignment="1">
      <alignment horizontal="center" vertical="center" wrapText="1"/>
    </xf>
    <xf numFmtId="0" fontId="68" fillId="0" borderId="38" xfId="0" applyFont="1" applyBorder="1" applyAlignment="1">
      <alignment horizontal="center" vertical="center" wrapText="1"/>
    </xf>
    <xf numFmtId="164" fontId="0" fillId="0" borderId="32" xfId="0" applyNumberFormat="1" applyFont="1" applyBorder="1" applyAlignment="1">
      <alignment horizontal="center" vertical="center"/>
    </xf>
    <xf numFmtId="0" fontId="62" fillId="0" borderId="17" xfId="0" applyFont="1" applyBorder="1" applyAlignment="1">
      <alignment horizontal="left" vertical="center" wrapText="1"/>
    </xf>
    <xf numFmtId="0" fontId="62" fillId="0" borderId="15" xfId="0" applyFont="1" applyBorder="1" applyAlignment="1">
      <alignment horizontal="left" vertical="center"/>
    </xf>
    <xf numFmtId="0" fontId="68" fillId="0" borderId="16" xfId="0" applyFont="1" applyBorder="1" applyAlignment="1">
      <alignment horizontal="center" vertical="center" textRotation="90"/>
    </xf>
    <xf numFmtId="0" fontId="68" fillId="0" borderId="39" xfId="0" applyFont="1" applyBorder="1" applyAlignment="1">
      <alignment horizontal="center" vertical="center" textRotation="90"/>
    </xf>
    <xf numFmtId="164" fontId="83" fillId="0" borderId="2" xfId="0" applyNumberFormat="1" applyFont="1" applyBorder="1" applyAlignment="1">
      <alignment horizontal="center" vertical="center"/>
    </xf>
    <xf numFmtId="0" fontId="62" fillId="0" borderId="1" xfId="0" applyFont="1" applyBorder="1" applyAlignment="1">
      <alignment horizontal="center" vertical="center" textRotation="90" wrapText="1"/>
    </xf>
    <xf numFmtId="0" fontId="62" fillId="0" borderId="2" xfId="0" applyFont="1" applyBorder="1" applyAlignment="1">
      <alignment horizontal="center" vertical="center" textRotation="90"/>
    </xf>
    <xf numFmtId="0" fontId="62" fillId="0" borderId="3" xfId="0" applyFont="1" applyBorder="1" applyAlignment="1">
      <alignment horizontal="center" vertical="center" textRotation="90"/>
    </xf>
    <xf numFmtId="0" fontId="0" fillId="0" borderId="38" xfId="0" applyBorder="1" applyAlignment="1">
      <alignment horizontal="center" vertical="center"/>
    </xf>
    <xf numFmtId="0" fontId="0" fillId="0" borderId="16" xfId="0" applyBorder="1" applyAlignment="1">
      <alignment horizontal="center" vertical="center"/>
    </xf>
    <xf numFmtId="0" fontId="0" fillId="0" borderId="39" xfId="0" applyBorder="1" applyAlignment="1">
      <alignment horizontal="center" vertical="center"/>
    </xf>
    <xf numFmtId="49" fontId="0" fillId="0" borderId="38" xfId="0" applyNumberFormat="1" applyBorder="1" applyAlignment="1">
      <alignment horizontal="center" vertical="center" wrapText="1"/>
    </xf>
    <xf numFmtId="49" fontId="0" fillId="0" borderId="16" xfId="0" applyNumberFormat="1" applyBorder="1" applyAlignment="1">
      <alignment horizontal="center" vertical="center" wrapText="1"/>
    </xf>
    <xf numFmtId="49" fontId="0" fillId="0" borderId="39" xfId="0" applyNumberFormat="1" applyBorder="1" applyAlignment="1">
      <alignment horizontal="center" vertical="center" wrapText="1"/>
    </xf>
    <xf numFmtId="0" fontId="0" fillId="0" borderId="38" xfId="0" applyBorder="1" applyAlignment="1">
      <alignment horizontal="center"/>
    </xf>
    <xf numFmtId="0" fontId="0" fillId="0" borderId="16" xfId="0" applyBorder="1" applyAlignment="1">
      <alignment horizontal="center"/>
    </xf>
    <xf numFmtId="0" fontId="0" fillId="0" borderId="39" xfId="0" applyBorder="1" applyAlignment="1">
      <alignment horizontal="center"/>
    </xf>
    <xf numFmtId="0" fontId="62" fillId="0" borderId="38" xfId="0" applyFont="1" applyBorder="1" applyAlignment="1">
      <alignment horizontal="center" vertical="center" wrapText="1"/>
    </xf>
    <xf numFmtId="0" fontId="62" fillId="0" borderId="39" xfId="0" applyFont="1" applyBorder="1" applyAlignment="1">
      <alignment horizontal="center" vertical="center" wrapText="1"/>
    </xf>
    <xf numFmtId="0" fontId="62" fillId="0" borderId="2" xfId="0" applyFont="1" applyBorder="1" applyAlignment="1">
      <alignment horizontal="center" vertical="center" textRotation="90" wrapText="1"/>
    </xf>
    <xf numFmtId="0" fontId="62" fillId="0" borderId="3" xfId="0" applyFont="1" applyBorder="1" applyAlignment="1">
      <alignment horizontal="center" vertical="center" textRotation="90" wrapText="1"/>
    </xf>
    <xf numFmtId="164" fontId="83" fillId="0" borderId="32" xfId="0" applyNumberFormat="1" applyFont="1" applyBorder="1" applyAlignment="1">
      <alignment horizontal="center" vertical="center"/>
    </xf>
    <xf numFmtId="164" fontId="83" fillId="0" borderId="35" xfId="0" applyNumberFormat="1" applyFont="1" applyBorder="1" applyAlignment="1">
      <alignment horizontal="center" vertical="center"/>
    </xf>
    <xf numFmtId="0" fontId="68" fillId="0" borderId="23" xfId="0" applyFont="1" applyBorder="1" applyAlignment="1">
      <alignment horizontal="center" vertical="center" textRotation="90" wrapText="1"/>
    </xf>
    <xf numFmtId="0" fontId="68" fillId="0" borderId="7" xfId="0" applyFont="1" applyBorder="1" applyAlignment="1">
      <alignment horizontal="center" vertical="center" textRotation="90"/>
    </xf>
    <xf numFmtId="0" fontId="68" fillId="0" borderId="17" xfId="0" applyFont="1" applyBorder="1" applyAlignment="1">
      <alignment horizontal="center" vertical="center" textRotation="90"/>
    </xf>
    <xf numFmtId="49" fontId="67" fillId="0" borderId="38" xfId="0" applyNumberFormat="1" applyFont="1" applyBorder="1" applyAlignment="1">
      <alignment horizontal="center" vertical="center"/>
    </xf>
    <xf numFmtId="49" fontId="67" fillId="0" borderId="16" xfId="0" applyNumberFormat="1" applyFont="1" applyBorder="1" applyAlignment="1">
      <alignment horizontal="center" vertical="center"/>
    </xf>
    <xf numFmtId="49" fontId="67" fillId="0" borderId="39" xfId="0" applyNumberFormat="1" applyFont="1" applyBorder="1" applyAlignment="1">
      <alignment horizontal="center" vertical="center"/>
    </xf>
    <xf numFmtId="0" fontId="68" fillId="0" borderId="16" xfId="0" applyFont="1" applyBorder="1" applyAlignment="1">
      <alignment horizontal="center" vertical="center" textRotation="90" wrapText="1"/>
    </xf>
    <xf numFmtId="0" fontId="68" fillId="0" borderId="38" xfId="0" applyFont="1" applyBorder="1" applyAlignment="1">
      <alignment horizontal="center" vertical="center" textRotation="90" wrapText="1"/>
    </xf>
    <xf numFmtId="0" fontId="68" fillId="0" borderId="38" xfId="0" applyFont="1" applyBorder="1" applyAlignment="1">
      <alignment horizontal="center" vertical="center" textRotation="90"/>
    </xf>
  </cellXfs>
  <cellStyles count="3">
    <cellStyle name="Bad" xfId="1" builtinId="27"/>
    <cellStyle name="Neutral" xfId="2" builtinId="28"/>
    <cellStyle name="Normal" xfId="0" builtinId="0"/>
  </cellStyles>
  <dxfs count="0"/>
  <tableStyles count="0" defaultTableStyle="TableStyleMedium9" defaultPivotStyle="PivotStyleLight16"/>
  <colors>
    <mruColors>
      <color rgb="FF1A465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0.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11.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7.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8.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9.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25400">
              <a:solidFill>
                <a:srgbClr val="FFFFFF"/>
              </a:solidFill>
              <a:prstDash val="solid"/>
            </a:ln>
          </c:spPr>
          <c:marker>
            <c:symbol val="none"/>
          </c:marker>
          <c:val>
            <c:numLit>
              <c:formatCode>General</c:formatCode>
              <c:ptCount val="1"/>
              <c:pt idx="0">
                <c:v>0</c:v>
              </c:pt>
            </c:numLit>
          </c:val>
          <c:smooth val="0"/>
          <c:extLst>
            <c:ext xmlns:c16="http://schemas.microsoft.com/office/drawing/2014/chart" uri="{C3380CC4-5D6E-409C-BE32-E72D297353CC}">
              <c16:uniqueId val="{00000000-D2FF-4E63-82DB-A9340C07BBA3}"/>
            </c:ext>
          </c:extLst>
        </c:ser>
        <c:ser>
          <c:idx val="1"/>
          <c:order val="1"/>
          <c:spPr>
            <a:ln w="12700">
              <a:solidFill>
                <a:srgbClr val="FFFFFF"/>
              </a:solidFill>
              <a:prstDash val="solid"/>
            </a:ln>
          </c:spPr>
          <c:marker>
            <c:symbol val="none"/>
          </c:marker>
          <c:val>
            <c:numLit>
              <c:formatCode>General</c:formatCode>
              <c:ptCount val="1"/>
              <c:pt idx="0">
                <c:v>0</c:v>
              </c:pt>
            </c:numLit>
          </c:val>
          <c:smooth val="0"/>
          <c:extLst>
            <c:ext xmlns:c16="http://schemas.microsoft.com/office/drawing/2014/chart" uri="{C3380CC4-5D6E-409C-BE32-E72D297353CC}">
              <c16:uniqueId val="{00000001-D2FF-4E63-82DB-A9340C07BBA3}"/>
            </c:ext>
          </c:extLst>
        </c:ser>
        <c:ser>
          <c:idx val="2"/>
          <c:order val="2"/>
          <c:spPr>
            <a:ln w="25400">
              <a:solidFill>
                <a:srgbClr val="000000"/>
              </a:solidFill>
              <a:prstDash val="solid"/>
            </a:ln>
          </c:spPr>
          <c:marker>
            <c:symbol val="none"/>
          </c:marker>
          <c:val>
            <c:numLit>
              <c:formatCode>General</c:formatCode>
              <c:ptCount val="1"/>
              <c:pt idx="0">
                <c:v>0</c:v>
              </c:pt>
            </c:numLit>
          </c:val>
          <c:smooth val="0"/>
          <c:extLst>
            <c:ext xmlns:c16="http://schemas.microsoft.com/office/drawing/2014/chart" uri="{C3380CC4-5D6E-409C-BE32-E72D297353CC}">
              <c16:uniqueId val="{00000002-D2FF-4E63-82DB-A9340C07BBA3}"/>
            </c:ext>
          </c:extLst>
        </c:ser>
        <c:dLbls>
          <c:showLegendKey val="0"/>
          <c:showVal val="0"/>
          <c:showCatName val="0"/>
          <c:showSerName val="0"/>
          <c:showPercent val="0"/>
          <c:showBubbleSize val="0"/>
        </c:dLbls>
        <c:smooth val="0"/>
        <c:axId val="-538559872"/>
        <c:axId val="-538560416"/>
      </c:lineChart>
      <c:catAx>
        <c:axId val="-538559872"/>
        <c:scaling>
          <c:orientation val="minMax"/>
        </c:scaling>
        <c:delete val="0"/>
        <c:axPos val="b"/>
        <c:numFmt formatCode="General" sourceLinked="1"/>
        <c:majorTickMark val="out"/>
        <c:minorTickMark val="none"/>
        <c:tickLblPos val="nextTo"/>
        <c:spPr>
          <a:ln w="25400">
            <a:solidFill>
              <a:srgbClr val="000000"/>
            </a:solidFill>
            <a:prstDash val="solid"/>
          </a:ln>
        </c:spPr>
        <c:txPr>
          <a:bodyPr rot="0" vert="horz"/>
          <a:lstStyle/>
          <a:p>
            <a:pPr>
              <a:defRPr lang="en-US" sz="125" b="0" i="0" u="none" strike="noStrike" baseline="0">
                <a:solidFill>
                  <a:srgbClr val="000000"/>
                </a:solidFill>
                <a:latin typeface="Arial"/>
                <a:ea typeface="Arial"/>
                <a:cs typeface="Arial"/>
              </a:defRPr>
            </a:pPr>
            <a:endParaRPr lang="en-US"/>
          </a:p>
        </c:txPr>
        <c:crossAx val="-538560416"/>
        <c:crosses val="autoZero"/>
        <c:auto val="1"/>
        <c:lblAlgn val="ctr"/>
        <c:lblOffset val="100"/>
        <c:tickLblSkip val="1"/>
        <c:tickMarkSkip val="1"/>
        <c:noMultiLvlLbl val="0"/>
      </c:catAx>
      <c:valAx>
        <c:axId val="-538560416"/>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lang="en-US" sz="125" b="0" i="0" u="none" strike="noStrike" baseline="0">
                <a:solidFill>
                  <a:srgbClr val="000000"/>
                </a:solidFill>
                <a:latin typeface="Arial"/>
                <a:ea typeface="Arial"/>
                <a:cs typeface="Arial"/>
              </a:defRPr>
            </a:pPr>
            <a:endParaRPr lang="en-US"/>
          </a:p>
        </c:txPr>
        <c:crossAx val="-538559872"/>
        <c:crosses val="autoZero"/>
        <c:crossBetween val="between"/>
      </c:valAx>
      <c:spPr>
        <a:solidFill>
          <a:srgbClr val="808080"/>
        </a:solidFill>
        <a:ln w="12700">
          <a:solidFill>
            <a:srgbClr val="808080"/>
          </a:solidFill>
          <a:prstDash val="solid"/>
        </a:ln>
      </c:spPr>
    </c:plotArea>
    <c:plotVisOnly val="1"/>
    <c:dispBlanksAs val="gap"/>
    <c:showDLblsOverMax val="0"/>
  </c:chart>
  <c:spPr>
    <a:noFill/>
    <a:ln w="9525">
      <a:noFill/>
    </a:ln>
  </c:spPr>
  <c:txPr>
    <a:bodyPr/>
    <a:lstStyle/>
    <a:p>
      <a:pPr>
        <a:defRPr sz="150" b="0" i="0" u="none" strike="noStrike" baseline="0">
          <a:solidFill>
            <a:srgbClr val="000000"/>
          </a:solidFill>
          <a:latin typeface="Arial"/>
          <a:ea typeface="Arial"/>
          <a:cs typeface="Arial"/>
        </a:defRPr>
      </a:pPr>
      <a:endParaRPr lang="en-US"/>
    </a:p>
  </c:txPr>
  <c:printSettings>
    <c:headerFooter alignWithMargins="0"/>
    <c:pageMargins b="1" l="0.7500000000000081" r="0.7500000000000081" t="1" header="0.5" footer="0.5"/>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bs-Latn-BA"/>
              <a:t>BILANS</a:t>
            </a:r>
            <a:r>
              <a:rPr lang="bs-Latn-BA" baseline="0"/>
              <a:t> NAFTE I NAFTNIH DERIVATA</a:t>
            </a:r>
            <a:endParaRPr lang="en-US"/>
          </a:p>
        </c:rich>
      </c:tx>
      <c:layout>
        <c:manualLayout>
          <c:xMode val="edge"/>
          <c:yMode val="edge"/>
          <c:x val="0.2238981022839181"/>
          <c:y val="3.620803253819163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4288159751743554"/>
          <c:y val="0.13429559268415278"/>
          <c:w val="0.82649841234145605"/>
          <c:h val="0.43890008550227527"/>
        </c:manualLayout>
      </c:layout>
      <c:barChart>
        <c:barDir val="col"/>
        <c:grouping val="clustered"/>
        <c:varyColors val="0"/>
        <c:ser>
          <c:idx val="0"/>
          <c:order val="0"/>
          <c:tx>
            <c:v>Izvoz</c:v>
          </c:tx>
          <c:spPr>
            <a:solidFill>
              <a:schemeClr val="accent1"/>
            </a:solidFill>
            <a:ln>
              <a:noFill/>
            </a:ln>
            <a:effectLst/>
          </c:spPr>
          <c:invertIfNegative val="0"/>
          <c:cat>
            <c:strLit>
              <c:ptCount val="1"/>
              <c:pt idx="0">
                <c:v>Ukupna potrošnja</c:v>
              </c:pt>
            </c:strLit>
          </c:cat>
          <c:val>
            <c:numRef>
              <c:f>Zbirno!$B$88:$C$88</c:f>
              <c:numCache>
                <c:formatCode>General</c:formatCode>
                <c:ptCount val="2"/>
                <c:pt idx="0">
                  <c:v>1</c:v>
                </c:pt>
              </c:numCache>
            </c:numRef>
          </c:val>
          <c:extLst>
            <c:ext xmlns:c16="http://schemas.microsoft.com/office/drawing/2014/chart" uri="{C3380CC4-5D6E-409C-BE32-E72D297353CC}">
              <c16:uniqueId val="{00000000-7BAF-4800-9353-0E88C610F3CA}"/>
            </c:ext>
          </c:extLst>
        </c:ser>
        <c:ser>
          <c:idx val="1"/>
          <c:order val="1"/>
          <c:spPr>
            <a:solidFill>
              <a:schemeClr val="accent2"/>
            </a:solidFill>
            <a:ln>
              <a:noFill/>
            </a:ln>
            <a:effectLst/>
          </c:spPr>
          <c:invertIfNegative val="0"/>
          <c:cat>
            <c:strLit>
              <c:ptCount val="1"/>
              <c:pt idx="0">
                <c:v>Ukupna potrošnja</c:v>
              </c:pt>
            </c:strLit>
          </c:cat>
          <c:val>
            <c:numRef>
              <c:f>Zbirno!$B$88:$C$88</c:f>
              <c:numCache>
                <c:formatCode>General</c:formatCode>
                <c:ptCount val="2"/>
                <c:pt idx="0">
                  <c:v>1</c:v>
                </c:pt>
              </c:numCache>
            </c:numRef>
          </c:val>
          <c:extLst>
            <c:ext xmlns:c16="http://schemas.microsoft.com/office/drawing/2014/chart" uri="{C3380CC4-5D6E-409C-BE32-E72D297353CC}">
              <c16:uniqueId val="{00000001-7BAF-4800-9353-0E88C610F3CA}"/>
            </c:ext>
          </c:extLst>
        </c:ser>
        <c:ser>
          <c:idx val="2"/>
          <c:order val="2"/>
          <c:spPr>
            <a:solidFill>
              <a:schemeClr val="accent3"/>
            </a:solidFill>
            <a:ln>
              <a:noFill/>
            </a:ln>
            <a:effectLst/>
          </c:spPr>
          <c:invertIfNegative val="0"/>
          <c:cat>
            <c:strLit>
              <c:ptCount val="1"/>
              <c:pt idx="0">
                <c:v>Ukupna potrošnja</c:v>
              </c:pt>
            </c:strLit>
          </c:cat>
          <c:val>
            <c:numRef>
              <c:f>Zbirno!$B$89:$C$89</c:f>
              <c:numCache>
                <c:formatCode>General</c:formatCode>
                <c:ptCount val="2"/>
                <c:pt idx="0">
                  <c:v>0</c:v>
                </c:pt>
              </c:numCache>
            </c:numRef>
          </c:val>
          <c:extLst>
            <c:ext xmlns:c16="http://schemas.microsoft.com/office/drawing/2014/chart" uri="{C3380CC4-5D6E-409C-BE32-E72D297353CC}">
              <c16:uniqueId val="{00000002-7BAF-4800-9353-0E88C610F3CA}"/>
            </c:ext>
          </c:extLst>
        </c:ser>
        <c:ser>
          <c:idx val="3"/>
          <c:order val="3"/>
          <c:spPr>
            <a:solidFill>
              <a:schemeClr val="accent4"/>
            </a:solidFill>
            <a:ln>
              <a:noFill/>
            </a:ln>
            <a:effectLst/>
          </c:spPr>
          <c:invertIfNegative val="0"/>
          <c:cat>
            <c:strLit>
              <c:ptCount val="1"/>
              <c:pt idx="0">
                <c:v>Ukupna potrošnja</c:v>
              </c:pt>
            </c:strLit>
          </c:cat>
          <c:val>
            <c:numRef>
              <c:f>Zbirno!$B$90:$C$90</c:f>
              <c:numCache>
                <c:formatCode>General</c:formatCode>
                <c:ptCount val="2"/>
              </c:numCache>
            </c:numRef>
          </c:val>
          <c:extLst>
            <c:ext xmlns:c16="http://schemas.microsoft.com/office/drawing/2014/chart" uri="{C3380CC4-5D6E-409C-BE32-E72D297353CC}">
              <c16:uniqueId val="{00000003-7BAF-4800-9353-0E88C610F3CA}"/>
            </c:ext>
          </c:extLst>
        </c:ser>
        <c:ser>
          <c:idx val="4"/>
          <c:order val="4"/>
          <c:tx>
            <c:v>Ukupne rezerve</c:v>
          </c:tx>
          <c:spPr>
            <a:solidFill>
              <a:schemeClr val="accent5"/>
            </a:solidFill>
            <a:ln>
              <a:noFill/>
            </a:ln>
            <a:effectLst/>
          </c:spPr>
          <c:invertIfNegative val="0"/>
          <c:cat>
            <c:strLit>
              <c:ptCount val="1"/>
              <c:pt idx="0">
                <c:v>Ukupna potrošnja</c:v>
              </c:pt>
            </c:strLit>
          </c:cat>
          <c:val>
            <c:numRef>
              <c:f>Zbirno!$B$89:$C$89</c:f>
              <c:numCache>
                <c:formatCode>General</c:formatCode>
                <c:ptCount val="2"/>
                <c:pt idx="0">
                  <c:v>0</c:v>
                </c:pt>
              </c:numCache>
            </c:numRef>
          </c:val>
          <c:extLst>
            <c:ext xmlns:c16="http://schemas.microsoft.com/office/drawing/2014/chart" uri="{C3380CC4-5D6E-409C-BE32-E72D297353CC}">
              <c16:uniqueId val="{00000004-7BAF-4800-9353-0E88C610F3CA}"/>
            </c:ext>
          </c:extLst>
        </c:ser>
        <c:ser>
          <c:idx val="5"/>
          <c:order val="5"/>
          <c:spPr>
            <a:solidFill>
              <a:schemeClr val="accent6"/>
            </a:solidFill>
            <a:ln>
              <a:noFill/>
            </a:ln>
            <a:effectLst/>
          </c:spPr>
          <c:invertIfNegative val="0"/>
          <c:cat>
            <c:strLit>
              <c:ptCount val="1"/>
              <c:pt idx="0">
                <c:v>Ukupna potrošnja</c:v>
              </c:pt>
            </c:strLit>
          </c:cat>
          <c:val>
            <c:numRef>
              <c:f>Zbirno!$B$90:$C$90</c:f>
              <c:numCache>
                <c:formatCode>General</c:formatCode>
                <c:ptCount val="2"/>
              </c:numCache>
            </c:numRef>
          </c:val>
          <c:extLst>
            <c:ext xmlns:c16="http://schemas.microsoft.com/office/drawing/2014/chart" uri="{C3380CC4-5D6E-409C-BE32-E72D297353CC}">
              <c16:uniqueId val="{00000005-7BAF-4800-9353-0E88C610F3CA}"/>
            </c:ext>
          </c:extLst>
        </c:ser>
        <c:ser>
          <c:idx val="6"/>
          <c:order val="6"/>
          <c:spPr>
            <a:solidFill>
              <a:schemeClr val="accent1">
                <a:lumMod val="60000"/>
              </a:schemeClr>
            </a:solidFill>
            <a:ln>
              <a:noFill/>
            </a:ln>
            <a:effectLst/>
          </c:spPr>
          <c:invertIfNegative val="0"/>
          <c:cat>
            <c:strLit>
              <c:ptCount val="1"/>
              <c:pt idx="0">
                <c:v>Ukupna potrošnja</c:v>
              </c:pt>
            </c:strLit>
          </c:cat>
          <c:val>
            <c:numRef>
              <c:f>Zbirno!$B$91:$C$91</c:f>
              <c:numCache>
                <c:formatCode>General</c:formatCode>
                <c:ptCount val="2"/>
                <c:pt idx="0">
                  <c:v>0</c:v>
                </c:pt>
              </c:numCache>
            </c:numRef>
          </c:val>
          <c:extLst>
            <c:ext xmlns:c16="http://schemas.microsoft.com/office/drawing/2014/chart" uri="{C3380CC4-5D6E-409C-BE32-E72D297353CC}">
              <c16:uniqueId val="{00000006-7BAF-4800-9353-0E88C610F3CA}"/>
            </c:ext>
          </c:extLst>
        </c:ser>
        <c:ser>
          <c:idx val="7"/>
          <c:order val="7"/>
          <c:spPr>
            <a:solidFill>
              <a:schemeClr val="accent2">
                <a:lumMod val="60000"/>
              </a:schemeClr>
            </a:solidFill>
            <a:ln>
              <a:noFill/>
            </a:ln>
            <a:effectLst/>
          </c:spPr>
          <c:invertIfNegative val="0"/>
          <c:cat>
            <c:strLit>
              <c:ptCount val="1"/>
              <c:pt idx="0">
                <c:v>Ukupna potrošnja</c:v>
              </c:pt>
            </c:strLit>
          </c:cat>
          <c:val>
            <c:numRef>
              <c:f>Zbirno!$B$91:$C$91</c:f>
              <c:numCache>
                <c:formatCode>General</c:formatCode>
                <c:ptCount val="2"/>
                <c:pt idx="0">
                  <c:v>0</c:v>
                </c:pt>
              </c:numCache>
            </c:numRef>
          </c:val>
          <c:extLst>
            <c:ext xmlns:c16="http://schemas.microsoft.com/office/drawing/2014/chart" uri="{C3380CC4-5D6E-409C-BE32-E72D297353CC}">
              <c16:uniqueId val="{00000007-7BAF-4800-9353-0E88C610F3CA}"/>
            </c:ext>
          </c:extLst>
        </c:ser>
        <c:ser>
          <c:idx val="8"/>
          <c:order val="8"/>
          <c:spPr>
            <a:solidFill>
              <a:schemeClr val="accent3">
                <a:lumMod val="60000"/>
              </a:schemeClr>
            </a:solidFill>
            <a:ln>
              <a:noFill/>
            </a:ln>
            <a:effectLst/>
          </c:spPr>
          <c:invertIfNegative val="0"/>
          <c:cat>
            <c:strLit>
              <c:ptCount val="1"/>
              <c:pt idx="0">
                <c:v>Ukupna potrošnja</c:v>
              </c:pt>
            </c:strLit>
          </c:cat>
          <c:val>
            <c:numRef>
              <c:f>Zbirno!$B$92:$C$92</c:f>
              <c:numCache>
                <c:formatCode>General</c:formatCode>
                <c:ptCount val="2"/>
                <c:pt idx="0">
                  <c:v>0</c:v>
                </c:pt>
              </c:numCache>
            </c:numRef>
          </c:val>
          <c:extLst>
            <c:ext xmlns:c16="http://schemas.microsoft.com/office/drawing/2014/chart" uri="{C3380CC4-5D6E-409C-BE32-E72D297353CC}">
              <c16:uniqueId val="{00000008-7BAF-4800-9353-0E88C610F3CA}"/>
            </c:ext>
          </c:extLst>
        </c:ser>
        <c:ser>
          <c:idx val="9"/>
          <c:order val="9"/>
          <c:tx>
            <c:v>Uvoz</c:v>
          </c:tx>
          <c:spPr>
            <a:solidFill>
              <a:schemeClr val="accent4">
                <a:lumMod val="60000"/>
              </a:schemeClr>
            </a:solidFill>
            <a:ln>
              <a:noFill/>
            </a:ln>
            <a:effectLst/>
          </c:spPr>
          <c:invertIfNegative val="0"/>
          <c:cat>
            <c:strLit>
              <c:ptCount val="1"/>
              <c:pt idx="0">
                <c:v>Ukupna potrošnja</c:v>
              </c:pt>
            </c:strLit>
          </c:cat>
          <c:val>
            <c:numRef>
              <c:f>Zbirno!$B$92:$C$92</c:f>
              <c:numCache>
                <c:formatCode>General</c:formatCode>
                <c:ptCount val="2"/>
                <c:pt idx="0">
                  <c:v>0</c:v>
                </c:pt>
              </c:numCache>
            </c:numRef>
          </c:val>
          <c:extLst>
            <c:ext xmlns:c16="http://schemas.microsoft.com/office/drawing/2014/chart" uri="{C3380CC4-5D6E-409C-BE32-E72D297353CC}">
              <c16:uniqueId val="{00000009-7BAF-4800-9353-0E88C610F3CA}"/>
            </c:ext>
          </c:extLst>
        </c:ser>
        <c:ser>
          <c:idx val="10"/>
          <c:order val="10"/>
          <c:spPr>
            <a:solidFill>
              <a:schemeClr val="accent5">
                <a:lumMod val="60000"/>
              </a:schemeClr>
            </a:solidFill>
            <a:ln>
              <a:noFill/>
            </a:ln>
            <a:effectLst/>
          </c:spPr>
          <c:invertIfNegative val="0"/>
          <c:cat>
            <c:strLit>
              <c:ptCount val="1"/>
              <c:pt idx="0">
                <c:v>Ukupna potrošnja</c:v>
              </c:pt>
            </c:strLit>
          </c:cat>
          <c:val>
            <c:numRef>
              <c:f>Zbirno!$B$93:$C$93</c:f>
              <c:numCache>
                <c:formatCode>General</c:formatCode>
                <c:ptCount val="2"/>
                <c:pt idx="0">
                  <c:v>0</c:v>
                </c:pt>
              </c:numCache>
            </c:numRef>
          </c:val>
          <c:extLst>
            <c:ext xmlns:c16="http://schemas.microsoft.com/office/drawing/2014/chart" uri="{C3380CC4-5D6E-409C-BE32-E72D297353CC}">
              <c16:uniqueId val="{0000000A-7BAF-4800-9353-0E88C610F3CA}"/>
            </c:ext>
          </c:extLst>
        </c:ser>
        <c:ser>
          <c:idx val="11"/>
          <c:order val="11"/>
          <c:spPr>
            <a:solidFill>
              <a:schemeClr val="accent6">
                <a:lumMod val="60000"/>
              </a:schemeClr>
            </a:solidFill>
            <a:ln>
              <a:noFill/>
            </a:ln>
            <a:effectLst/>
          </c:spPr>
          <c:invertIfNegative val="0"/>
          <c:cat>
            <c:strLit>
              <c:ptCount val="1"/>
              <c:pt idx="0">
                <c:v>Ukupna potrošnja</c:v>
              </c:pt>
            </c:strLit>
          </c:cat>
          <c:val>
            <c:numRef>
              <c:f>Zbirno!$B$93:$C$93</c:f>
              <c:numCache>
                <c:formatCode>General</c:formatCode>
                <c:ptCount val="2"/>
                <c:pt idx="0">
                  <c:v>0</c:v>
                </c:pt>
              </c:numCache>
            </c:numRef>
          </c:val>
          <c:extLst>
            <c:ext xmlns:c16="http://schemas.microsoft.com/office/drawing/2014/chart" uri="{C3380CC4-5D6E-409C-BE32-E72D297353CC}">
              <c16:uniqueId val="{0000000B-7BAF-4800-9353-0E88C610F3CA}"/>
            </c:ext>
          </c:extLst>
        </c:ser>
        <c:ser>
          <c:idx val="12"/>
          <c:order val="12"/>
          <c:spPr>
            <a:solidFill>
              <a:schemeClr val="accent1">
                <a:lumMod val="80000"/>
                <a:lumOff val="20000"/>
              </a:schemeClr>
            </a:solidFill>
            <a:ln>
              <a:noFill/>
            </a:ln>
            <a:effectLst/>
          </c:spPr>
          <c:invertIfNegative val="0"/>
          <c:cat>
            <c:strLit>
              <c:ptCount val="1"/>
              <c:pt idx="0">
                <c:v>Ukupna potrošnja</c:v>
              </c:pt>
            </c:strLit>
          </c:cat>
          <c:val>
            <c:numRef>
              <c:f>Zbirno!$C$94</c:f>
              <c:numCache>
                <c:formatCode>General</c:formatCode>
                <c:ptCount val="1"/>
                <c:pt idx="0">
                  <c:v>0</c:v>
                </c:pt>
              </c:numCache>
            </c:numRef>
          </c:val>
          <c:extLst>
            <c:ext xmlns:c16="http://schemas.microsoft.com/office/drawing/2014/chart" uri="{C3380CC4-5D6E-409C-BE32-E72D297353CC}">
              <c16:uniqueId val="{0000000C-7BAF-4800-9353-0E88C610F3CA}"/>
            </c:ext>
          </c:extLst>
        </c:ser>
        <c:ser>
          <c:idx val="13"/>
          <c:order val="13"/>
          <c:spPr>
            <a:solidFill>
              <a:schemeClr val="accent2">
                <a:lumMod val="80000"/>
                <a:lumOff val="20000"/>
              </a:schemeClr>
            </a:solidFill>
            <a:ln>
              <a:noFill/>
            </a:ln>
            <a:effectLst/>
          </c:spPr>
          <c:invertIfNegative val="0"/>
          <c:cat>
            <c:strLit>
              <c:ptCount val="1"/>
              <c:pt idx="0">
                <c:v>Ukupna potrošnja</c:v>
              </c:pt>
            </c:strLit>
          </c:cat>
          <c:val>
            <c:numRef>
              <c:f>Zbirno!$C$94</c:f>
              <c:numCache>
                <c:formatCode>General</c:formatCode>
                <c:ptCount val="1"/>
                <c:pt idx="0">
                  <c:v>0</c:v>
                </c:pt>
              </c:numCache>
            </c:numRef>
          </c:val>
          <c:extLst>
            <c:ext xmlns:c16="http://schemas.microsoft.com/office/drawing/2014/chart" uri="{C3380CC4-5D6E-409C-BE32-E72D297353CC}">
              <c16:uniqueId val="{0000000D-7BAF-4800-9353-0E88C610F3CA}"/>
            </c:ext>
          </c:extLst>
        </c:ser>
        <c:ser>
          <c:idx val="14"/>
          <c:order val="14"/>
          <c:spPr>
            <a:solidFill>
              <a:schemeClr val="accent3">
                <a:lumMod val="80000"/>
                <a:lumOff val="20000"/>
              </a:schemeClr>
            </a:solidFill>
            <a:ln>
              <a:noFill/>
            </a:ln>
            <a:effectLst/>
          </c:spPr>
          <c:invertIfNegative val="0"/>
          <c:cat>
            <c:strLit>
              <c:ptCount val="1"/>
              <c:pt idx="0">
                <c:v>Ukupna potrošnja</c:v>
              </c:pt>
            </c:strLit>
          </c:cat>
          <c:val>
            <c:numRef>
              <c:f>Zbirno!$C$95</c:f>
              <c:numCache>
                <c:formatCode>General</c:formatCode>
                <c:ptCount val="1"/>
                <c:pt idx="0">
                  <c:v>0</c:v>
                </c:pt>
              </c:numCache>
            </c:numRef>
          </c:val>
          <c:extLst>
            <c:ext xmlns:c16="http://schemas.microsoft.com/office/drawing/2014/chart" uri="{C3380CC4-5D6E-409C-BE32-E72D297353CC}">
              <c16:uniqueId val="{0000000E-7BAF-4800-9353-0E88C610F3CA}"/>
            </c:ext>
          </c:extLst>
        </c:ser>
        <c:ser>
          <c:idx val="15"/>
          <c:order val="15"/>
          <c:tx>
            <c:v>Potrošnja termoelektrane</c:v>
          </c:tx>
          <c:spPr>
            <a:solidFill>
              <a:schemeClr val="accent4">
                <a:lumMod val="80000"/>
                <a:lumOff val="20000"/>
              </a:schemeClr>
            </a:solidFill>
            <a:ln>
              <a:noFill/>
            </a:ln>
            <a:effectLst/>
          </c:spPr>
          <c:invertIfNegative val="0"/>
          <c:cat>
            <c:strLit>
              <c:ptCount val="1"/>
              <c:pt idx="0">
                <c:v>Ukupna potrošnja</c:v>
              </c:pt>
            </c:strLit>
          </c:cat>
          <c:val>
            <c:numRef>
              <c:f>Zbirno!$C$95</c:f>
              <c:numCache>
                <c:formatCode>General</c:formatCode>
                <c:ptCount val="1"/>
                <c:pt idx="0">
                  <c:v>0</c:v>
                </c:pt>
              </c:numCache>
            </c:numRef>
          </c:val>
          <c:extLst>
            <c:ext xmlns:c16="http://schemas.microsoft.com/office/drawing/2014/chart" uri="{C3380CC4-5D6E-409C-BE32-E72D297353CC}">
              <c16:uniqueId val="{0000000F-7BAF-4800-9353-0E88C610F3CA}"/>
            </c:ext>
          </c:extLst>
        </c:ser>
        <c:ser>
          <c:idx val="16"/>
          <c:order val="16"/>
          <c:spPr>
            <a:solidFill>
              <a:schemeClr val="accent5">
                <a:lumMod val="80000"/>
                <a:lumOff val="20000"/>
              </a:schemeClr>
            </a:solidFill>
            <a:ln>
              <a:noFill/>
            </a:ln>
            <a:effectLst/>
          </c:spPr>
          <c:invertIfNegative val="0"/>
          <c:cat>
            <c:strLit>
              <c:ptCount val="1"/>
              <c:pt idx="0">
                <c:v>Ukupna potrošnja</c:v>
              </c:pt>
            </c:strLit>
          </c:cat>
          <c:val>
            <c:numRef>
              <c:f>Zbirno!$C$96</c:f>
              <c:numCache>
                <c:formatCode>General</c:formatCode>
                <c:ptCount val="1"/>
                <c:pt idx="0">
                  <c:v>0</c:v>
                </c:pt>
              </c:numCache>
            </c:numRef>
          </c:val>
          <c:extLst>
            <c:ext xmlns:c16="http://schemas.microsoft.com/office/drawing/2014/chart" uri="{C3380CC4-5D6E-409C-BE32-E72D297353CC}">
              <c16:uniqueId val="{00000010-7BAF-4800-9353-0E88C610F3CA}"/>
            </c:ext>
          </c:extLst>
        </c:ser>
        <c:ser>
          <c:idx val="17"/>
          <c:order val="17"/>
          <c:spPr>
            <a:solidFill>
              <a:schemeClr val="accent6">
                <a:lumMod val="80000"/>
                <a:lumOff val="20000"/>
              </a:schemeClr>
            </a:solidFill>
            <a:ln>
              <a:noFill/>
            </a:ln>
            <a:effectLst/>
          </c:spPr>
          <c:invertIfNegative val="0"/>
          <c:cat>
            <c:strLit>
              <c:ptCount val="1"/>
              <c:pt idx="0">
                <c:v>Ukupna potrošnja</c:v>
              </c:pt>
            </c:strLit>
          </c:cat>
          <c:val>
            <c:numRef>
              <c:f>Zbirno!$C$96</c:f>
              <c:numCache>
                <c:formatCode>General</c:formatCode>
                <c:ptCount val="1"/>
                <c:pt idx="0">
                  <c:v>0</c:v>
                </c:pt>
              </c:numCache>
            </c:numRef>
          </c:val>
          <c:extLst>
            <c:ext xmlns:c16="http://schemas.microsoft.com/office/drawing/2014/chart" uri="{C3380CC4-5D6E-409C-BE32-E72D297353CC}">
              <c16:uniqueId val="{00000011-7BAF-4800-9353-0E88C610F3CA}"/>
            </c:ext>
          </c:extLst>
        </c:ser>
        <c:ser>
          <c:idx val="18"/>
          <c:order val="18"/>
          <c:spPr>
            <a:solidFill>
              <a:schemeClr val="accent1">
                <a:lumMod val="80000"/>
              </a:schemeClr>
            </a:solidFill>
            <a:ln>
              <a:noFill/>
            </a:ln>
            <a:effectLst/>
          </c:spPr>
          <c:invertIfNegative val="0"/>
          <c:cat>
            <c:strLit>
              <c:ptCount val="1"/>
              <c:pt idx="0">
                <c:v>Ukupna potrošnja</c:v>
              </c:pt>
            </c:strLit>
          </c:cat>
          <c:val>
            <c:numRef>
              <c:f>Zbirno!$C$97</c:f>
              <c:numCache>
                <c:formatCode>General</c:formatCode>
                <c:ptCount val="1"/>
                <c:pt idx="0">
                  <c:v>0</c:v>
                </c:pt>
              </c:numCache>
            </c:numRef>
          </c:val>
          <c:extLst>
            <c:ext xmlns:c16="http://schemas.microsoft.com/office/drawing/2014/chart" uri="{C3380CC4-5D6E-409C-BE32-E72D297353CC}">
              <c16:uniqueId val="{00000012-7BAF-4800-9353-0E88C610F3CA}"/>
            </c:ext>
          </c:extLst>
        </c:ser>
        <c:ser>
          <c:idx val="19"/>
          <c:order val="19"/>
          <c:spPr>
            <a:solidFill>
              <a:schemeClr val="accent2">
                <a:lumMod val="80000"/>
              </a:schemeClr>
            </a:solidFill>
            <a:ln>
              <a:noFill/>
            </a:ln>
            <a:effectLst/>
          </c:spPr>
          <c:invertIfNegative val="0"/>
          <c:cat>
            <c:strLit>
              <c:ptCount val="1"/>
              <c:pt idx="0">
                <c:v>Ukupna potrošnja</c:v>
              </c:pt>
            </c:strLit>
          </c:cat>
          <c:val>
            <c:numRef>
              <c:f>Zbirno!$C$97</c:f>
              <c:numCache>
                <c:formatCode>General</c:formatCode>
                <c:ptCount val="1"/>
                <c:pt idx="0">
                  <c:v>0</c:v>
                </c:pt>
              </c:numCache>
            </c:numRef>
          </c:val>
          <c:extLst>
            <c:ext xmlns:c16="http://schemas.microsoft.com/office/drawing/2014/chart" uri="{C3380CC4-5D6E-409C-BE32-E72D297353CC}">
              <c16:uniqueId val="{00000013-7BAF-4800-9353-0E88C610F3CA}"/>
            </c:ext>
          </c:extLst>
        </c:ser>
        <c:ser>
          <c:idx val="20"/>
          <c:order val="20"/>
          <c:spPr>
            <a:solidFill>
              <a:schemeClr val="accent3">
                <a:lumMod val="80000"/>
              </a:schemeClr>
            </a:solidFill>
            <a:ln>
              <a:noFill/>
            </a:ln>
            <a:effectLst/>
          </c:spPr>
          <c:invertIfNegative val="0"/>
          <c:cat>
            <c:strLit>
              <c:ptCount val="1"/>
              <c:pt idx="0">
                <c:v>Ukupna potrošnja</c:v>
              </c:pt>
            </c:strLit>
          </c:cat>
          <c:val>
            <c:numRef>
              <c:f>Zbirno!$C$98</c:f>
              <c:numCache>
                <c:formatCode>General</c:formatCode>
                <c:ptCount val="1"/>
                <c:pt idx="0">
                  <c:v>0</c:v>
                </c:pt>
              </c:numCache>
            </c:numRef>
          </c:val>
          <c:extLst>
            <c:ext xmlns:c16="http://schemas.microsoft.com/office/drawing/2014/chart" uri="{C3380CC4-5D6E-409C-BE32-E72D297353CC}">
              <c16:uniqueId val="{00000014-7BAF-4800-9353-0E88C610F3CA}"/>
            </c:ext>
          </c:extLst>
        </c:ser>
        <c:ser>
          <c:idx val="21"/>
          <c:order val="21"/>
          <c:spPr>
            <a:solidFill>
              <a:schemeClr val="accent4">
                <a:lumMod val="80000"/>
              </a:schemeClr>
            </a:solidFill>
            <a:ln>
              <a:noFill/>
            </a:ln>
            <a:effectLst/>
          </c:spPr>
          <c:invertIfNegative val="0"/>
          <c:cat>
            <c:strLit>
              <c:ptCount val="1"/>
              <c:pt idx="0">
                <c:v>Ukupna potrošnja</c:v>
              </c:pt>
            </c:strLit>
          </c:cat>
          <c:val>
            <c:numRef>
              <c:f>Zbirno!$C$98</c:f>
              <c:numCache>
                <c:formatCode>General</c:formatCode>
                <c:ptCount val="1"/>
                <c:pt idx="0">
                  <c:v>0</c:v>
                </c:pt>
              </c:numCache>
            </c:numRef>
          </c:val>
          <c:extLst>
            <c:ext xmlns:c16="http://schemas.microsoft.com/office/drawing/2014/chart" uri="{C3380CC4-5D6E-409C-BE32-E72D297353CC}">
              <c16:uniqueId val="{00000015-7BAF-4800-9353-0E88C610F3CA}"/>
            </c:ext>
          </c:extLst>
        </c:ser>
        <c:ser>
          <c:idx val="22"/>
          <c:order val="22"/>
          <c:spPr>
            <a:solidFill>
              <a:schemeClr val="accent5">
                <a:lumMod val="80000"/>
              </a:schemeClr>
            </a:solidFill>
            <a:ln>
              <a:noFill/>
            </a:ln>
            <a:effectLst/>
          </c:spPr>
          <c:invertIfNegative val="0"/>
          <c:cat>
            <c:strLit>
              <c:ptCount val="1"/>
              <c:pt idx="0">
                <c:v>Ukupna potrošnja</c:v>
              </c:pt>
            </c:strLit>
          </c:cat>
          <c:val>
            <c:numRef>
              <c:f>Zbirno!$C$99</c:f>
              <c:numCache>
                <c:formatCode>General</c:formatCode>
                <c:ptCount val="1"/>
                <c:pt idx="0">
                  <c:v>0</c:v>
                </c:pt>
              </c:numCache>
            </c:numRef>
          </c:val>
          <c:extLst>
            <c:ext xmlns:c16="http://schemas.microsoft.com/office/drawing/2014/chart" uri="{C3380CC4-5D6E-409C-BE32-E72D297353CC}">
              <c16:uniqueId val="{00000016-7BAF-4800-9353-0E88C610F3CA}"/>
            </c:ext>
          </c:extLst>
        </c:ser>
        <c:ser>
          <c:idx val="23"/>
          <c:order val="23"/>
          <c:spPr>
            <a:solidFill>
              <a:schemeClr val="accent6">
                <a:lumMod val="80000"/>
              </a:schemeClr>
            </a:solidFill>
            <a:ln>
              <a:noFill/>
            </a:ln>
            <a:effectLst/>
          </c:spPr>
          <c:invertIfNegative val="0"/>
          <c:cat>
            <c:strLit>
              <c:ptCount val="1"/>
              <c:pt idx="0">
                <c:v>Ukupna potrošnja</c:v>
              </c:pt>
            </c:strLit>
          </c:cat>
          <c:val>
            <c:numRef>
              <c:f>Zbirno!$C$99</c:f>
              <c:numCache>
                <c:formatCode>General</c:formatCode>
                <c:ptCount val="1"/>
                <c:pt idx="0">
                  <c:v>0</c:v>
                </c:pt>
              </c:numCache>
            </c:numRef>
          </c:val>
          <c:extLst>
            <c:ext xmlns:c16="http://schemas.microsoft.com/office/drawing/2014/chart" uri="{C3380CC4-5D6E-409C-BE32-E72D297353CC}">
              <c16:uniqueId val="{00000017-7BAF-4800-9353-0E88C610F3CA}"/>
            </c:ext>
          </c:extLst>
        </c:ser>
        <c:ser>
          <c:idx val="24"/>
          <c:order val="24"/>
          <c:spPr>
            <a:solidFill>
              <a:schemeClr val="accent1">
                <a:lumMod val="60000"/>
                <a:lumOff val="40000"/>
              </a:schemeClr>
            </a:solidFill>
            <a:ln>
              <a:noFill/>
            </a:ln>
            <a:effectLst/>
          </c:spPr>
          <c:invertIfNegative val="0"/>
          <c:cat>
            <c:strLit>
              <c:ptCount val="1"/>
              <c:pt idx="0">
                <c:v>Ukupna potrošnja</c:v>
              </c:pt>
            </c:strLit>
          </c:cat>
          <c:val>
            <c:numRef>
              <c:f>Zbirno!$B$100:$C$100</c:f>
              <c:numCache>
                <c:formatCode>General</c:formatCode>
                <c:ptCount val="2"/>
                <c:pt idx="0">
                  <c:v>0</c:v>
                </c:pt>
              </c:numCache>
            </c:numRef>
          </c:val>
          <c:extLst>
            <c:ext xmlns:c16="http://schemas.microsoft.com/office/drawing/2014/chart" uri="{C3380CC4-5D6E-409C-BE32-E72D297353CC}">
              <c16:uniqueId val="{00000018-7BAF-4800-9353-0E88C610F3CA}"/>
            </c:ext>
          </c:extLst>
        </c:ser>
        <c:ser>
          <c:idx val="25"/>
          <c:order val="25"/>
          <c:spPr>
            <a:solidFill>
              <a:schemeClr val="accent2">
                <a:lumMod val="60000"/>
                <a:lumOff val="40000"/>
              </a:schemeClr>
            </a:solidFill>
            <a:ln>
              <a:noFill/>
            </a:ln>
            <a:effectLst/>
          </c:spPr>
          <c:invertIfNegative val="0"/>
          <c:cat>
            <c:strLit>
              <c:ptCount val="1"/>
              <c:pt idx="0">
                <c:v>Ukupna potrošnja</c:v>
              </c:pt>
            </c:strLit>
          </c:cat>
          <c:val>
            <c:numRef>
              <c:f>Zbirno!$B$100:$C$100</c:f>
              <c:numCache>
                <c:formatCode>General</c:formatCode>
                <c:ptCount val="2"/>
                <c:pt idx="0">
                  <c:v>0</c:v>
                </c:pt>
              </c:numCache>
            </c:numRef>
          </c:val>
          <c:extLst>
            <c:ext xmlns:c16="http://schemas.microsoft.com/office/drawing/2014/chart" uri="{C3380CC4-5D6E-409C-BE32-E72D297353CC}">
              <c16:uniqueId val="{00000019-7BAF-4800-9353-0E88C610F3CA}"/>
            </c:ext>
          </c:extLst>
        </c:ser>
        <c:ser>
          <c:idx val="26"/>
          <c:order val="26"/>
          <c:spPr>
            <a:solidFill>
              <a:schemeClr val="accent3">
                <a:lumMod val="60000"/>
                <a:lumOff val="40000"/>
              </a:schemeClr>
            </a:solidFill>
            <a:ln>
              <a:noFill/>
            </a:ln>
            <a:effectLst/>
          </c:spPr>
          <c:invertIfNegative val="0"/>
          <c:cat>
            <c:strLit>
              <c:ptCount val="1"/>
              <c:pt idx="0">
                <c:v>Ukupna potrošnja</c:v>
              </c:pt>
            </c:strLit>
          </c:cat>
          <c:val>
            <c:numRef>
              <c:f>Zbirno!$D$88</c:f>
              <c:numCache>
                <c:formatCode>General</c:formatCode>
                <c:ptCount val="1"/>
                <c:pt idx="0">
                  <c:v>2</c:v>
                </c:pt>
              </c:numCache>
            </c:numRef>
          </c:val>
          <c:extLst>
            <c:ext xmlns:c16="http://schemas.microsoft.com/office/drawing/2014/chart" uri="{C3380CC4-5D6E-409C-BE32-E72D297353CC}">
              <c16:uniqueId val="{0000001A-7BAF-4800-9353-0E88C610F3CA}"/>
            </c:ext>
          </c:extLst>
        </c:ser>
        <c:ser>
          <c:idx val="27"/>
          <c:order val="27"/>
          <c:tx>
            <c:v>Ukupna potrošnja</c:v>
          </c:tx>
          <c:spPr>
            <a:solidFill>
              <a:schemeClr val="accent4">
                <a:lumMod val="60000"/>
                <a:lumOff val="40000"/>
              </a:schemeClr>
            </a:solidFill>
            <a:ln>
              <a:noFill/>
            </a:ln>
            <a:effectLst/>
          </c:spPr>
          <c:invertIfNegative val="0"/>
          <c:cat>
            <c:strLit>
              <c:ptCount val="1"/>
              <c:pt idx="0">
                <c:v>Ukupna potrošnja</c:v>
              </c:pt>
            </c:strLit>
          </c:cat>
          <c:val>
            <c:numRef>
              <c:f>Zbirno!$D$88</c:f>
              <c:numCache>
                <c:formatCode>General</c:formatCode>
                <c:ptCount val="1"/>
                <c:pt idx="0">
                  <c:v>2</c:v>
                </c:pt>
              </c:numCache>
            </c:numRef>
          </c:val>
          <c:extLst>
            <c:ext xmlns:c16="http://schemas.microsoft.com/office/drawing/2014/chart" uri="{C3380CC4-5D6E-409C-BE32-E72D297353CC}">
              <c16:uniqueId val="{0000001B-7BAF-4800-9353-0E88C610F3CA}"/>
            </c:ext>
          </c:extLst>
        </c:ser>
        <c:ser>
          <c:idx val="28"/>
          <c:order val="28"/>
          <c:tx>
            <c:v>Rudnici uglja</c:v>
          </c:tx>
          <c:spPr>
            <a:solidFill>
              <a:schemeClr val="accent5">
                <a:lumMod val="60000"/>
                <a:lumOff val="40000"/>
              </a:schemeClr>
            </a:solidFill>
            <a:ln>
              <a:noFill/>
            </a:ln>
            <a:effectLst/>
          </c:spPr>
          <c:invertIfNegative val="0"/>
          <c:cat>
            <c:strLit>
              <c:ptCount val="1"/>
              <c:pt idx="0">
                <c:v>Ukupna potrošnja</c:v>
              </c:pt>
            </c:strLit>
          </c:cat>
          <c:val>
            <c:numRef>
              <c:f>Zbirno!$D$89</c:f>
              <c:numCache>
                <c:formatCode>@</c:formatCode>
                <c:ptCount val="1"/>
                <c:pt idx="0">
                  <c:v>0</c:v>
                </c:pt>
              </c:numCache>
            </c:numRef>
          </c:val>
          <c:extLst>
            <c:ext xmlns:c16="http://schemas.microsoft.com/office/drawing/2014/chart" uri="{C3380CC4-5D6E-409C-BE32-E72D297353CC}">
              <c16:uniqueId val="{0000001C-7BAF-4800-9353-0E88C610F3CA}"/>
            </c:ext>
          </c:extLst>
        </c:ser>
        <c:ser>
          <c:idx val="29"/>
          <c:order val="29"/>
          <c:spPr>
            <a:solidFill>
              <a:schemeClr val="accent6">
                <a:lumMod val="60000"/>
                <a:lumOff val="40000"/>
              </a:schemeClr>
            </a:solidFill>
            <a:ln>
              <a:noFill/>
            </a:ln>
            <a:effectLst/>
          </c:spPr>
          <c:invertIfNegative val="0"/>
          <c:cat>
            <c:strLit>
              <c:ptCount val="1"/>
              <c:pt idx="0">
                <c:v>Ukupna potrošnja</c:v>
              </c:pt>
            </c:strLit>
          </c:cat>
          <c:val>
            <c:numRef>
              <c:f>Zbirno!$D$90</c:f>
              <c:numCache>
                <c:formatCode>@</c:formatCode>
                <c:ptCount val="1"/>
              </c:numCache>
            </c:numRef>
          </c:val>
          <c:extLst>
            <c:ext xmlns:c16="http://schemas.microsoft.com/office/drawing/2014/chart" uri="{C3380CC4-5D6E-409C-BE32-E72D297353CC}">
              <c16:uniqueId val="{0000001D-7BAF-4800-9353-0E88C610F3CA}"/>
            </c:ext>
          </c:extLst>
        </c:ser>
        <c:ser>
          <c:idx val="30"/>
          <c:order val="30"/>
          <c:spPr>
            <a:solidFill>
              <a:schemeClr val="accent1">
                <a:lumMod val="50000"/>
              </a:schemeClr>
            </a:solidFill>
            <a:ln>
              <a:noFill/>
            </a:ln>
            <a:effectLst/>
          </c:spPr>
          <c:invertIfNegative val="0"/>
          <c:cat>
            <c:strLit>
              <c:ptCount val="1"/>
              <c:pt idx="0">
                <c:v>Ukupna potrošnja</c:v>
              </c:pt>
            </c:strLit>
          </c:cat>
          <c:val>
            <c:numRef>
              <c:f>Zbirno!$D$89</c:f>
              <c:numCache>
                <c:formatCode>@</c:formatCode>
                <c:ptCount val="1"/>
                <c:pt idx="0">
                  <c:v>0</c:v>
                </c:pt>
              </c:numCache>
            </c:numRef>
          </c:val>
          <c:extLst>
            <c:ext xmlns:c16="http://schemas.microsoft.com/office/drawing/2014/chart" uri="{C3380CC4-5D6E-409C-BE32-E72D297353CC}">
              <c16:uniqueId val="{0000001E-7BAF-4800-9353-0E88C610F3CA}"/>
            </c:ext>
          </c:extLst>
        </c:ser>
        <c:ser>
          <c:idx val="31"/>
          <c:order val="31"/>
          <c:spPr>
            <a:solidFill>
              <a:schemeClr val="accent2">
                <a:lumMod val="50000"/>
              </a:schemeClr>
            </a:solidFill>
            <a:ln>
              <a:noFill/>
            </a:ln>
            <a:effectLst/>
          </c:spPr>
          <c:invertIfNegative val="0"/>
          <c:cat>
            <c:strLit>
              <c:ptCount val="1"/>
              <c:pt idx="0">
                <c:v>Ukupna potrošnja</c:v>
              </c:pt>
            </c:strLit>
          </c:cat>
          <c:val>
            <c:numRef>
              <c:f>Zbirno!$D$90</c:f>
              <c:numCache>
                <c:formatCode>@</c:formatCode>
                <c:ptCount val="1"/>
              </c:numCache>
            </c:numRef>
          </c:val>
          <c:extLst>
            <c:ext xmlns:c16="http://schemas.microsoft.com/office/drawing/2014/chart" uri="{C3380CC4-5D6E-409C-BE32-E72D297353CC}">
              <c16:uniqueId val="{0000001F-7BAF-4800-9353-0E88C610F3CA}"/>
            </c:ext>
          </c:extLst>
        </c:ser>
        <c:ser>
          <c:idx val="33"/>
          <c:order val="32"/>
          <c:spPr>
            <a:solidFill>
              <a:schemeClr val="accent4">
                <a:lumMod val="50000"/>
              </a:schemeClr>
            </a:solidFill>
            <a:ln>
              <a:noFill/>
            </a:ln>
            <a:effectLst/>
          </c:spPr>
          <c:invertIfNegative val="0"/>
          <c:cat>
            <c:strLit>
              <c:ptCount val="1"/>
              <c:pt idx="0">
                <c:v>Ukupna potrošnja</c:v>
              </c:pt>
            </c:strLit>
          </c:cat>
          <c:val>
            <c:numRef>
              <c:f>Zbirno!$D$91</c:f>
              <c:numCache>
                <c:formatCode>#,##0.00</c:formatCode>
                <c:ptCount val="1"/>
                <c:pt idx="0">
                  <c:v>1291995</c:v>
                </c:pt>
              </c:numCache>
            </c:numRef>
          </c:val>
          <c:extLst>
            <c:ext xmlns:c16="http://schemas.microsoft.com/office/drawing/2014/chart" uri="{C3380CC4-5D6E-409C-BE32-E72D297353CC}">
              <c16:uniqueId val="{00000021-7BAF-4800-9353-0E88C610F3CA}"/>
            </c:ext>
          </c:extLst>
        </c:ser>
        <c:ser>
          <c:idx val="34"/>
          <c:order val="33"/>
          <c:spPr>
            <a:solidFill>
              <a:schemeClr val="accent5">
                <a:lumMod val="50000"/>
              </a:schemeClr>
            </a:solidFill>
            <a:ln>
              <a:noFill/>
            </a:ln>
            <a:effectLst/>
          </c:spPr>
          <c:invertIfNegative val="0"/>
          <c:cat>
            <c:strLit>
              <c:ptCount val="1"/>
              <c:pt idx="0">
                <c:v>Ukupna potrošnja</c:v>
              </c:pt>
            </c:strLit>
          </c:cat>
          <c:val>
            <c:numRef>
              <c:f>Zbirno!$D$92</c:f>
              <c:numCache>
                <c:formatCode>#,##0.00</c:formatCode>
                <c:ptCount val="1"/>
                <c:pt idx="0">
                  <c:v>11881.777</c:v>
                </c:pt>
              </c:numCache>
            </c:numRef>
          </c:val>
          <c:extLst>
            <c:ext xmlns:c16="http://schemas.microsoft.com/office/drawing/2014/chart" uri="{C3380CC4-5D6E-409C-BE32-E72D297353CC}">
              <c16:uniqueId val="{00000022-7BAF-4800-9353-0E88C610F3CA}"/>
            </c:ext>
          </c:extLst>
        </c:ser>
        <c:ser>
          <c:idx val="36"/>
          <c:order val="34"/>
          <c:spPr>
            <a:solidFill>
              <a:schemeClr val="accent1">
                <a:lumMod val="70000"/>
                <a:lumOff val="30000"/>
              </a:schemeClr>
            </a:solidFill>
            <a:ln>
              <a:noFill/>
            </a:ln>
            <a:effectLst/>
          </c:spPr>
          <c:invertIfNegative val="0"/>
          <c:cat>
            <c:strLit>
              <c:ptCount val="1"/>
              <c:pt idx="0">
                <c:v>Ukupna potrošnja</c:v>
              </c:pt>
            </c:strLit>
          </c:cat>
          <c:val>
            <c:numRef>
              <c:f>Zbirno!$D$93</c:f>
              <c:numCache>
                <c:formatCode>#,##0.00</c:formatCode>
                <c:ptCount val="1"/>
                <c:pt idx="0">
                  <c:v>5308.7</c:v>
                </c:pt>
              </c:numCache>
            </c:numRef>
          </c:val>
          <c:extLst>
            <c:ext xmlns:c16="http://schemas.microsoft.com/office/drawing/2014/chart" uri="{C3380CC4-5D6E-409C-BE32-E72D297353CC}">
              <c16:uniqueId val="{00000024-7BAF-4800-9353-0E88C610F3CA}"/>
            </c:ext>
          </c:extLst>
        </c:ser>
        <c:ser>
          <c:idx val="39"/>
          <c:order val="35"/>
          <c:spPr>
            <a:solidFill>
              <a:schemeClr val="accent4">
                <a:lumMod val="70000"/>
                <a:lumOff val="30000"/>
              </a:schemeClr>
            </a:solidFill>
            <a:ln>
              <a:noFill/>
            </a:ln>
            <a:effectLst/>
          </c:spPr>
          <c:invertIfNegative val="0"/>
          <c:cat>
            <c:strLit>
              <c:ptCount val="1"/>
              <c:pt idx="0">
                <c:v>Ukupna potrošnja</c:v>
              </c:pt>
            </c:strLit>
          </c:cat>
          <c:val>
            <c:numRef>
              <c:f>Zbirno!$D$95</c:f>
              <c:numCache>
                <c:formatCode>#,##0</c:formatCode>
                <c:ptCount val="1"/>
                <c:pt idx="0">
                  <c:v>4067</c:v>
                </c:pt>
              </c:numCache>
            </c:numRef>
          </c:val>
          <c:extLst>
            <c:ext xmlns:c16="http://schemas.microsoft.com/office/drawing/2014/chart" uri="{C3380CC4-5D6E-409C-BE32-E72D297353CC}">
              <c16:uniqueId val="{00000027-7BAF-4800-9353-0E88C610F3CA}"/>
            </c:ext>
          </c:extLst>
        </c:ser>
        <c:ser>
          <c:idx val="40"/>
          <c:order val="36"/>
          <c:spPr>
            <a:solidFill>
              <a:schemeClr val="accent5">
                <a:lumMod val="70000"/>
                <a:lumOff val="30000"/>
              </a:schemeClr>
            </a:solidFill>
            <a:ln>
              <a:noFill/>
            </a:ln>
            <a:effectLst/>
          </c:spPr>
          <c:invertIfNegative val="0"/>
          <c:cat>
            <c:strLit>
              <c:ptCount val="1"/>
              <c:pt idx="0">
                <c:v>Ukupna potrošnja</c:v>
              </c:pt>
            </c:strLit>
          </c:cat>
          <c:val>
            <c:numRef>
              <c:f>Zbirno!$D$94</c:f>
              <c:numCache>
                <c:formatCode>#,##0.00</c:formatCode>
                <c:ptCount val="1"/>
                <c:pt idx="0">
                  <c:v>28141.43</c:v>
                </c:pt>
              </c:numCache>
            </c:numRef>
          </c:val>
          <c:extLst>
            <c:ext xmlns:c16="http://schemas.microsoft.com/office/drawing/2014/chart" uri="{C3380CC4-5D6E-409C-BE32-E72D297353CC}">
              <c16:uniqueId val="{00000028-7BAF-4800-9353-0E88C610F3CA}"/>
            </c:ext>
          </c:extLst>
        </c:ser>
        <c:ser>
          <c:idx val="42"/>
          <c:order val="37"/>
          <c:spPr>
            <a:solidFill>
              <a:schemeClr val="accent1">
                <a:lumMod val="70000"/>
              </a:schemeClr>
            </a:solidFill>
            <a:ln>
              <a:noFill/>
            </a:ln>
            <a:effectLst/>
          </c:spPr>
          <c:invertIfNegative val="0"/>
          <c:cat>
            <c:strLit>
              <c:ptCount val="1"/>
              <c:pt idx="0">
                <c:v>Ukupna potrošnja</c:v>
              </c:pt>
            </c:strLit>
          </c:cat>
          <c:val>
            <c:numRef>
              <c:f>Zbirno!$D$96</c:f>
              <c:numCache>
                <c:formatCode>General</c:formatCode>
                <c:ptCount val="1"/>
              </c:numCache>
            </c:numRef>
          </c:val>
          <c:extLst>
            <c:ext xmlns:c16="http://schemas.microsoft.com/office/drawing/2014/chart" uri="{C3380CC4-5D6E-409C-BE32-E72D297353CC}">
              <c16:uniqueId val="{0000002A-7BAF-4800-9353-0E88C610F3CA}"/>
            </c:ext>
          </c:extLst>
        </c:ser>
        <c:ser>
          <c:idx val="43"/>
          <c:order val="38"/>
          <c:spPr>
            <a:solidFill>
              <a:schemeClr val="accent2">
                <a:lumMod val="70000"/>
              </a:schemeClr>
            </a:solidFill>
            <a:ln>
              <a:noFill/>
            </a:ln>
            <a:effectLst/>
          </c:spPr>
          <c:invertIfNegative val="0"/>
          <c:cat>
            <c:strLit>
              <c:ptCount val="1"/>
              <c:pt idx="0">
                <c:v>Ukupna potrošnja</c:v>
              </c:pt>
            </c:strLit>
          </c:cat>
          <c:val>
            <c:numRef>
              <c:f>Zbirno!$D$96</c:f>
              <c:numCache>
                <c:formatCode>General</c:formatCode>
                <c:ptCount val="1"/>
              </c:numCache>
            </c:numRef>
          </c:val>
          <c:extLst>
            <c:ext xmlns:c16="http://schemas.microsoft.com/office/drawing/2014/chart" uri="{C3380CC4-5D6E-409C-BE32-E72D297353CC}">
              <c16:uniqueId val="{0000002B-7BAF-4800-9353-0E88C610F3CA}"/>
            </c:ext>
          </c:extLst>
        </c:ser>
        <c:ser>
          <c:idx val="44"/>
          <c:order val="39"/>
          <c:spPr>
            <a:solidFill>
              <a:schemeClr val="accent3">
                <a:lumMod val="70000"/>
              </a:schemeClr>
            </a:solidFill>
            <a:ln>
              <a:noFill/>
            </a:ln>
            <a:effectLst/>
          </c:spPr>
          <c:invertIfNegative val="0"/>
          <c:cat>
            <c:strLit>
              <c:ptCount val="1"/>
              <c:pt idx="0">
                <c:v>Ukupna potrošnja</c:v>
              </c:pt>
            </c:strLit>
          </c:cat>
          <c:val>
            <c:numRef>
              <c:f>Zbirno!$D$97</c:f>
              <c:numCache>
                <c:formatCode>General</c:formatCode>
                <c:ptCount val="1"/>
              </c:numCache>
            </c:numRef>
          </c:val>
          <c:extLst>
            <c:ext xmlns:c16="http://schemas.microsoft.com/office/drawing/2014/chart" uri="{C3380CC4-5D6E-409C-BE32-E72D297353CC}">
              <c16:uniqueId val="{0000002C-7BAF-4800-9353-0E88C610F3CA}"/>
            </c:ext>
          </c:extLst>
        </c:ser>
        <c:ser>
          <c:idx val="45"/>
          <c:order val="40"/>
          <c:spPr>
            <a:solidFill>
              <a:schemeClr val="accent4">
                <a:lumMod val="70000"/>
              </a:schemeClr>
            </a:solidFill>
            <a:ln>
              <a:noFill/>
            </a:ln>
            <a:effectLst/>
          </c:spPr>
          <c:invertIfNegative val="0"/>
          <c:cat>
            <c:strLit>
              <c:ptCount val="1"/>
              <c:pt idx="0">
                <c:v>Ukupna potrošnja</c:v>
              </c:pt>
            </c:strLit>
          </c:cat>
          <c:val>
            <c:numRef>
              <c:f>Zbirno!$D$97</c:f>
              <c:numCache>
                <c:formatCode>General</c:formatCode>
                <c:ptCount val="1"/>
              </c:numCache>
            </c:numRef>
          </c:val>
          <c:extLst>
            <c:ext xmlns:c16="http://schemas.microsoft.com/office/drawing/2014/chart" uri="{C3380CC4-5D6E-409C-BE32-E72D297353CC}">
              <c16:uniqueId val="{0000002D-7BAF-4800-9353-0E88C610F3CA}"/>
            </c:ext>
          </c:extLst>
        </c:ser>
        <c:ser>
          <c:idx val="46"/>
          <c:order val="41"/>
          <c:spPr>
            <a:solidFill>
              <a:schemeClr val="accent5">
                <a:lumMod val="70000"/>
              </a:schemeClr>
            </a:solidFill>
            <a:ln>
              <a:noFill/>
            </a:ln>
            <a:effectLst/>
          </c:spPr>
          <c:invertIfNegative val="0"/>
          <c:cat>
            <c:strLit>
              <c:ptCount val="1"/>
              <c:pt idx="0">
                <c:v>Ukupna potrošnja</c:v>
              </c:pt>
            </c:strLit>
          </c:cat>
          <c:val>
            <c:numRef>
              <c:f>Zbirno!$D$98</c:f>
              <c:numCache>
                <c:formatCode>General</c:formatCode>
                <c:ptCount val="1"/>
              </c:numCache>
            </c:numRef>
          </c:val>
          <c:extLst>
            <c:ext xmlns:c16="http://schemas.microsoft.com/office/drawing/2014/chart" uri="{C3380CC4-5D6E-409C-BE32-E72D297353CC}">
              <c16:uniqueId val="{0000002E-7BAF-4800-9353-0E88C610F3CA}"/>
            </c:ext>
          </c:extLst>
        </c:ser>
        <c:ser>
          <c:idx val="47"/>
          <c:order val="42"/>
          <c:spPr>
            <a:solidFill>
              <a:schemeClr val="accent6">
                <a:lumMod val="70000"/>
              </a:schemeClr>
            </a:solidFill>
            <a:ln>
              <a:noFill/>
            </a:ln>
            <a:effectLst/>
          </c:spPr>
          <c:invertIfNegative val="0"/>
          <c:cat>
            <c:strLit>
              <c:ptCount val="1"/>
              <c:pt idx="0">
                <c:v>Ukupna potrošnja</c:v>
              </c:pt>
            </c:strLit>
          </c:cat>
          <c:val>
            <c:numRef>
              <c:f>Zbirno!$D$98</c:f>
              <c:numCache>
                <c:formatCode>General</c:formatCode>
                <c:ptCount val="1"/>
              </c:numCache>
            </c:numRef>
          </c:val>
          <c:extLst>
            <c:ext xmlns:c16="http://schemas.microsoft.com/office/drawing/2014/chart" uri="{C3380CC4-5D6E-409C-BE32-E72D297353CC}">
              <c16:uniqueId val="{0000002F-7BAF-4800-9353-0E88C610F3CA}"/>
            </c:ext>
          </c:extLst>
        </c:ser>
        <c:ser>
          <c:idx val="48"/>
          <c:order val="43"/>
          <c:spPr>
            <a:solidFill>
              <a:schemeClr val="accent1">
                <a:lumMod val="50000"/>
                <a:lumOff val="50000"/>
              </a:schemeClr>
            </a:solidFill>
            <a:ln>
              <a:noFill/>
            </a:ln>
            <a:effectLst/>
          </c:spPr>
          <c:invertIfNegative val="0"/>
          <c:cat>
            <c:strLit>
              <c:ptCount val="1"/>
              <c:pt idx="0">
                <c:v>Ukupna potrošnja</c:v>
              </c:pt>
            </c:strLit>
          </c:cat>
          <c:val>
            <c:numRef>
              <c:f>Zbirno!$D$99</c:f>
              <c:numCache>
                <c:formatCode>General</c:formatCode>
                <c:ptCount val="1"/>
              </c:numCache>
            </c:numRef>
          </c:val>
          <c:extLst>
            <c:ext xmlns:c16="http://schemas.microsoft.com/office/drawing/2014/chart" uri="{C3380CC4-5D6E-409C-BE32-E72D297353CC}">
              <c16:uniqueId val="{00000030-7BAF-4800-9353-0E88C610F3CA}"/>
            </c:ext>
          </c:extLst>
        </c:ser>
        <c:ser>
          <c:idx val="49"/>
          <c:order val="44"/>
          <c:spPr>
            <a:solidFill>
              <a:schemeClr val="accent2">
                <a:lumMod val="50000"/>
                <a:lumOff val="50000"/>
              </a:schemeClr>
            </a:solidFill>
            <a:ln>
              <a:noFill/>
            </a:ln>
            <a:effectLst/>
          </c:spPr>
          <c:invertIfNegative val="0"/>
          <c:cat>
            <c:strLit>
              <c:ptCount val="1"/>
              <c:pt idx="0">
                <c:v>Ukupna potrošnja</c:v>
              </c:pt>
            </c:strLit>
          </c:cat>
          <c:val>
            <c:numRef>
              <c:f>Zbirno!$D$99</c:f>
              <c:numCache>
                <c:formatCode>General</c:formatCode>
                <c:ptCount val="1"/>
              </c:numCache>
            </c:numRef>
          </c:val>
          <c:extLst>
            <c:ext xmlns:c16="http://schemas.microsoft.com/office/drawing/2014/chart" uri="{C3380CC4-5D6E-409C-BE32-E72D297353CC}">
              <c16:uniqueId val="{00000031-7BAF-4800-9353-0E88C610F3CA}"/>
            </c:ext>
          </c:extLst>
        </c:ser>
        <c:ser>
          <c:idx val="51"/>
          <c:order val="45"/>
          <c:spPr>
            <a:solidFill>
              <a:schemeClr val="accent4">
                <a:lumMod val="50000"/>
                <a:lumOff val="50000"/>
              </a:schemeClr>
            </a:solidFill>
            <a:ln>
              <a:noFill/>
            </a:ln>
            <a:effectLst/>
          </c:spPr>
          <c:invertIfNegative val="0"/>
          <c:cat>
            <c:strLit>
              <c:ptCount val="1"/>
              <c:pt idx="0">
                <c:v>Ukupna potrošnja</c:v>
              </c:pt>
            </c:strLit>
          </c:cat>
          <c:val>
            <c:numRef>
              <c:f>Zbirno!$D$100</c:f>
              <c:numCache>
                <c:formatCode>#,##0.00</c:formatCode>
                <c:ptCount val="1"/>
                <c:pt idx="0">
                  <c:v>32208.43</c:v>
                </c:pt>
              </c:numCache>
            </c:numRef>
          </c:val>
          <c:extLst>
            <c:ext xmlns:c16="http://schemas.microsoft.com/office/drawing/2014/chart" uri="{C3380CC4-5D6E-409C-BE32-E72D297353CC}">
              <c16:uniqueId val="{00000033-7BAF-4800-9353-0E88C610F3CA}"/>
            </c:ext>
          </c:extLst>
        </c:ser>
        <c:dLbls>
          <c:showLegendKey val="0"/>
          <c:showVal val="0"/>
          <c:showCatName val="0"/>
          <c:showSerName val="0"/>
          <c:showPercent val="0"/>
          <c:showBubbleSize val="0"/>
        </c:dLbls>
        <c:gapWidth val="219"/>
        <c:overlap val="-27"/>
        <c:axId val="1649609088"/>
        <c:axId val="1649606176"/>
      </c:barChart>
      <c:catAx>
        <c:axId val="1649609088"/>
        <c:scaling>
          <c:orientation val="minMax"/>
        </c:scaling>
        <c:delete val="1"/>
        <c:axPos val="b"/>
        <c:numFmt formatCode="General" sourceLinked="1"/>
        <c:majorTickMark val="none"/>
        <c:minorTickMark val="none"/>
        <c:tickLblPos val="nextTo"/>
        <c:crossAx val="1649606176"/>
        <c:crosses val="autoZero"/>
        <c:auto val="1"/>
        <c:lblAlgn val="ctr"/>
        <c:lblOffset val="100"/>
        <c:noMultiLvlLbl val="0"/>
      </c:catAx>
      <c:valAx>
        <c:axId val="164960617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49609088"/>
        <c:crosses val="autoZero"/>
        <c:crossBetween val="between"/>
      </c:valAx>
      <c:spPr>
        <a:noFill/>
        <a:ln>
          <a:noFill/>
        </a:ln>
        <a:effectLst/>
      </c:spPr>
    </c:plotArea>
    <c:legend>
      <c:legendPos val="b"/>
      <c:legendEntry>
        <c:idx val="1"/>
        <c:delete val="1"/>
      </c:legendEntry>
      <c:legendEntry>
        <c:idx val="2"/>
        <c:delete val="1"/>
      </c:legendEntry>
      <c:legendEntry>
        <c:idx val="3"/>
        <c:delete val="1"/>
      </c:legendEntry>
      <c:legendEntry>
        <c:idx val="5"/>
        <c:delete val="1"/>
      </c:legendEntry>
      <c:legendEntry>
        <c:idx val="6"/>
        <c:delete val="1"/>
      </c:legendEntry>
      <c:legendEntry>
        <c:idx val="7"/>
        <c:delete val="1"/>
      </c:legendEntry>
      <c:legendEntry>
        <c:idx val="8"/>
        <c:delete val="1"/>
      </c:legendEntry>
      <c:legendEntry>
        <c:idx val="10"/>
        <c:delete val="1"/>
      </c:legendEntry>
      <c:legendEntry>
        <c:idx val="11"/>
        <c:delete val="1"/>
      </c:legendEntry>
      <c:legendEntry>
        <c:idx val="12"/>
        <c:delete val="1"/>
      </c:legendEntry>
      <c:legendEntry>
        <c:idx val="13"/>
        <c:delete val="1"/>
      </c:legendEntry>
      <c:legendEntry>
        <c:idx val="14"/>
        <c:delete val="1"/>
      </c:legendEntry>
      <c:legendEntry>
        <c:idx val="16"/>
        <c:delete val="1"/>
      </c:legendEntry>
      <c:legendEntry>
        <c:idx val="17"/>
        <c:delete val="1"/>
      </c:legendEntry>
      <c:legendEntry>
        <c:idx val="18"/>
        <c:delete val="1"/>
      </c:legendEntry>
      <c:legendEntry>
        <c:idx val="19"/>
        <c:delete val="1"/>
      </c:legendEntry>
      <c:legendEntry>
        <c:idx val="20"/>
        <c:delete val="1"/>
      </c:legendEntry>
      <c:legendEntry>
        <c:idx val="21"/>
        <c:delete val="1"/>
      </c:legendEntry>
      <c:legendEntry>
        <c:idx val="22"/>
        <c:delete val="1"/>
      </c:legendEntry>
      <c:legendEntry>
        <c:idx val="23"/>
        <c:delete val="1"/>
      </c:legendEntry>
      <c:legendEntry>
        <c:idx val="24"/>
        <c:delete val="1"/>
      </c:legendEntry>
      <c:legendEntry>
        <c:idx val="25"/>
        <c:delete val="1"/>
      </c:legendEntry>
      <c:legendEntry>
        <c:idx val="26"/>
        <c:delete val="1"/>
      </c:legendEntry>
      <c:legendEntry>
        <c:idx val="29"/>
        <c:delete val="1"/>
      </c:legendEntry>
      <c:legendEntry>
        <c:idx val="30"/>
        <c:delete val="1"/>
      </c:legendEntry>
      <c:legendEntry>
        <c:idx val="31"/>
        <c:delete val="1"/>
      </c:legendEntry>
      <c:legendEntry>
        <c:idx val="32"/>
        <c:delete val="1"/>
      </c:legendEntry>
      <c:legendEntry>
        <c:idx val="33"/>
        <c:delete val="1"/>
      </c:legendEntry>
      <c:legendEntry>
        <c:idx val="34"/>
        <c:delete val="1"/>
      </c:legendEntry>
      <c:legendEntry>
        <c:idx val="35"/>
        <c:delete val="1"/>
      </c:legendEntry>
      <c:legendEntry>
        <c:idx val="36"/>
        <c:delete val="1"/>
      </c:legendEntry>
      <c:legendEntry>
        <c:idx val="37"/>
        <c:delete val="1"/>
      </c:legendEntry>
      <c:legendEntry>
        <c:idx val="38"/>
        <c:delete val="1"/>
      </c:legendEntry>
      <c:legendEntry>
        <c:idx val="39"/>
        <c:delete val="1"/>
      </c:legendEntry>
      <c:legendEntry>
        <c:idx val="40"/>
        <c:delete val="1"/>
      </c:legendEntry>
      <c:legendEntry>
        <c:idx val="41"/>
        <c:delete val="1"/>
      </c:legendEntry>
      <c:legendEntry>
        <c:idx val="42"/>
        <c:delete val="1"/>
      </c:legendEntry>
      <c:legendEntry>
        <c:idx val="43"/>
        <c:delete val="1"/>
      </c:legendEntry>
      <c:legendEntry>
        <c:idx val="44"/>
        <c:delete val="1"/>
      </c:legendEntry>
      <c:legendEntry>
        <c:idx val="45"/>
        <c:delete val="1"/>
      </c:legendEntry>
      <c:layout>
        <c:manualLayout>
          <c:xMode val="edge"/>
          <c:yMode val="edge"/>
          <c:x val="8.9373109949874824E-2"/>
          <c:y val="0.69976156868022288"/>
          <c:w val="0.73175003654891435"/>
          <c:h val="0.16610829866124849"/>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bs-Latn-BA"/>
              <a:t>BILANS</a:t>
            </a:r>
            <a:r>
              <a:rPr lang="bs-Latn-BA" baseline="0"/>
              <a:t> PRIRODNOG GASA</a:t>
            </a:r>
            <a:endParaRPr lang="en-US"/>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764822072363215"/>
          <c:y val="0.17171296296296296"/>
          <c:w val="0.85169181756510748"/>
          <c:h val="0.31058289588801402"/>
        </c:manualLayout>
      </c:layout>
      <c:barChart>
        <c:barDir val="col"/>
        <c:grouping val="clustered"/>
        <c:varyColors val="0"/>
        <c:ser>
          <c:idx val="0"/>
          <c:order val="0"/>
          <c:spPr>
            <a:solidFill>
              <a:schemeClr val="accent1"/>
            </a:solidFill>
            <a:ln>
              <a:noFill/>
            </a:ln>
            <a:effectLst/>
          </c:spPr>
          <c:invertIfNegative val="0"/>
          <c:val>
            <c:numRef>
              <c:f>Zbirno!$A$113:$B$113</c:f>
              <c:numCache>
                <c:formatCode>General</c:formatCode>
                <c:ptCount val="2"/>
                <c:pt idx="0">
                  <c:v>1</c:v>
                </c:pt>
              </c:numCache>
            </c:numRef>
          </c:val>
          <c:extLst>
            <c:ext xmlns:c16="http://schemas.microsoft.com/office/drawing/2014/chart" uri="{C3380CC4-5D6E-409C-BE32-E72D297353CC}">
              <c16:uniqueId val="{00000000-C80B-42AD-90BE-D3B7CEDCEBF5}"/>
            </c:ext>
          </c:extLst>
        </c:ser>
        <c:ser>
          <c:idx val="1"/>
          <c:order val="1"/>
          <c:spPr>
            <a:solidFill>
              <a:schemeClr val="accent2"/>
            </a:solidFill>
            <a:ln>
              <a:noFill/>
            </a:ln>
            <a:effectLst/>
          </c:spPr>
          <c:invertIfNegative val="0"/>
          <c:val>
            <c:numRef>
              <c:f>Zbirno!$A$113:$B$113</c:f>
              <c:numCache>
                <c:formatCode>General</c:formatCode>
                <c:ptCount val="2"/>
                <c:pt idx="0">
                  <c:v>1</c:v>
                </c:pt>
              </c:numCache>
            </c:numRef>
          </c:val>
          <c:extLst>
            <c:ext xmlns:c16="http://schemas.microsoft.com/office/drawing/2014/chart" uri="{C3380CC4-5D6E-409C-BE32-E72D297353CC}">
              <c16:uniqueId val="{00000001-C80B-42AD-90BE-D3B7CEDCEBF5}"/>
            </c:ext>
          </c:extLst>
        </c:ser>
        <c:ser>
          <c:idx val="2"/>
          <c:order val="2"/>
          <c:spPr>
            <a:solidFill>
              <a:schemeClr val="accent3"/>
            </a:solidFill>
            <a:ln>
              <a:noFill/>
            </a:ln>
            <a:effectLst/>
          </c:spPr>
          <c:invertIfNegative val="0"/>
          <c:val>
            <c:numRef>
              <c:f>Zbirno!$A$114:$B$114</c:f>
              <c:numCache>
                <c:formatCode>General</c:formatCode>
                <c:ptCount val="2"/>
                <c:pt idx="0">
                  <c:v>0</c:v>
                </c:pt>
              </c:numCache>
            </c:numRef>
          </c:val>
          <c:extLst>
            <c:ext xmlns:c16="http://schemas.microsoft.com/office/drawing/2014/chart" uri="{C3380CC4-5D6E-409C-BE32-E72D297353CC}">
              <c16:uniqueId val="{00000002-C80B-42AD-90BE-D3B7CEDCEBF5}"/>
            </c:ext>
          </c:extLst>
        </c:ser>
        <c:ser>
          <c:idx val="3"/>
          <c:order val="3"/>
          <c:spPr>
            <a:solidFill>
              <a:schemeClr val="accent4"/>
            </a:solidFill>
            <a:ln>
              <a:noFill/>
            </a:ln>
            <a:effectLst/>
          </c:spPr>
          <c:invertIfNegative val="0"/>
          <c:val>
            <c:numRef>
              <c:f>Zbirno!$A$115:$B$115</c:f>
              <c:numCache>
                <c:formatCode>General</c:formatCode>
                <c:ptCount val="2"/>
              </c:numCache>
            </c:numRef>
          </c:val>
          <c:extLst>
            <c:ext xmlns:c16="http://schemas.microsoft.com/office/drawing/2014/chart" uri="{C3380CC4-5D6E-409C-BE32-E72D297353CC}">
              <c16:uniqueId val="{00000003-C80B-42AD-90BE-D3B7CEDCEBF5}"/>
            </c:ext>
          </c:extLst>
        </c:ser>
        <c:ser>
          <c:idx val="4"/>
          <c:order val="4"/>
          <c:tx>
            <c:v>Potrošnja u industriji</c:v>
          </c:tx>
          <c:spPr>
            <a:solidFill>
              <a:schemeClr val="accent5"/>
            </a:solidFill>
            <a:ln>
              <a:noFill/>
            </a:ln>
            <a:effectLst/>
          </c:spPr>
          <c:invertIfNegative val="0"/>
          <c:val>
            <c:numRef>
              <c:f>Zbirno!$A$114:$B$114</c:f>
              <c:numCache>
                <c:formatCode>General</c:formatCode>
                <c:ptCount val="2"/>
                <c:pt idx="0">
                  <c:v>0</c:v>
                </c:pt>
              </c:numCache>
            </c:numRef>
          </c:val>
          <c:extLst>
            <c:ext xmlns:c16="http://schemas.microsoft.com/office/drawing/2014/chart" uri="{C3380CC4-5D6E-409C-BE32-E72D297353CC}">
              <c16:uniqueId val="{00000004-C80B-42AD-90BE-D3B7CEDCEBF5}"/>
            </c:ext>
          </c:extLst>
        </c:ser>
        <c:ser>
          <c:idx val="5"/>
          <c:order val="5"/>
          <c:spPr>
            <a:solidFill>
              <a:schemeClr val="accent6"/>
            </a:solidFill>
            <a:ln>
              <a:noFill/>
            </a:ln>
            <a:effectLst/>
          </c:spPr>
          <c:invertIfNegative val="0"/>
          <c:val>
            <c:numRef>
              <c:f>Zbirno!$A$115:$B$115</c:f>
              <c:numCache>
                <c:formatCode>General</c:formatCode>
                <c:ptCount val="2"/>
              </c:numCache>
            </c:numRef>
          </c:val>
          <c:extLst>
            <c:ext xmlns:c16="http://schemas.microsoft.com/office/drawing/2014/chart" uri="{C3380CC4-5D6E-409C-BE32-E72D297353CC}">
              <c16:uniqueId val="{00000005-C80B-42AD-90BE-D3B7CEDCEBF5}"/>
            </c:ext>
          </c:extLst>
        </c:ser>
        <c:ser>
          <c:idx val="6"/>
          <c:order val="6"/>
          <c:spPr>
            <a:solidFill>
              <a:schemeClr val="accent1">
                <a:lumMod val="60000"/>
              </a:schemeClr>
            </a:solidFill>
            <a:ln>
              <a:noFill/>
            </a:ln>
            <a:effectLst/>
          </c:spPr>
          <c:invertIfNegative val="0"/>
          <c:val>
            <c:numRef>
              <c:f>Zbirno!$A$116:$B$116</c:f>
              <c:numCache>
                <c:formatCode>General</c:formatCode>
                <c:ptCount val="2"/>
                <c:pt idx="0">
                  <c:v>0</c:v>
                </c:pt>
              </c:numCache>
            </c:numRef>
          </c:val>
          <c:extLst>
            <c:ext xmlns:c16="http://schemas.microsoft.com/office/drawing/2014/chart" uri="{C3380CC4-5D6E-409C-BE32-E72D297353CC}">
              <c16:uniqueId val="{00000006-C80B-42AD-90BE-D3B7CEDCEBF5}"/>
            </c:ext>
          </c:extLst>
        </c:ser>
        <c:ser>
          <c:idx val="7"/>
          <c:order val="7"/>
          <c:tx>
            <c:v>Potrošnja u dir.distributivnoj</c:v>
          </c:tx>
          <c:spPr>
            <a:solidFill>
              <a:schemeClr val="accent2">
                <a:lumMod val="60000"/>
              </a:schemeClr>
            </a:solidFill>
            <a:ln>
              <a:noFill/>
            </a:ln>
            <a:effectLst/>
          </c:spPr>
          <c:invertIfNegative val="0"/>
          <c:val>
            <c:numRef>
              <c:f>Zbirno!$A$116:$B$116</c:f>
              <c:numCache>
                <c:formatCode>General</c:formatCode>
                <c:ptCount val="2"/>
                <c:pt idx="0">
                  <c:v>0</c:v>
                </c:pt>
              </c:numCache>
            </c:numRef>
          </c:val>
          <c:extLst>
            <c:ext xmlns:c16="http://schemas.microsoft.com/office/drawing/2014/chart" uri="{C3380CC4-5D6E-409C-BE32-E72D297353CC}">
              <c16:uniqueId val="{00000007-C80B-42AD-90BE-D3B7CEDCEBF5}"/>
            </c:ext>
          </c:extLst>
        </c:ser>
        <c:ser>
          <c:idx val="8"/>
          <c:order val="8"/>
          <c:tx>
            <c:v>Proslijeđeno u RS</c:v>
          </c:tx>
          <c:spPr>
            <a:solidFill>
              <a:schemeClr val="accent3">
                <a:lumMod val="60000"/>
              </a:schemeClr>
            </a:solidFill>
            <a:ln>
              <a:noFill/>
            </a:ln>
            <a:effectLst/>
          </c:spPr>
          <c:invertIfNegative val="0"/>
          <c:val>
            <c:numRef>
              <c:f>Zbirno!$B$117</c:f>
              <c:numCache>
                <c:formatCode>General</c:formatCode>
                <c:ptCount val="1"/>
                <c:pt idx="0">
                  <c:v>0</c:v>
                </c:pt>
              </c:numCache>
            </c:numRef>
          </c:val>
          <c:extLst>
            <c:ext xmlns:c16="http://schemas.microsoft.com/office/drawing/2014/chart" uri="{C3380CC4-5D6E-409C-BE32-E72D297353CC}">
              <c16:uniqueId val="{00000008-C80B-42AD-90BE-D3B7CEDCEBF5}"/>
            </c:ext>
          </c:extLst>
        </c:ser>
        <c:ser>
          <c:idx val="9"/>
          <c:order val="9"/>
          <c:spPr>
            <a:solidFill>
              <a:schemeClr val="accent4">
                <a:lumMod val="60000"/>
              </a:schemeClr>
            </a:solidFill>
            <a:ln>
              <a:noFill/>
            </a:ln>
            <a:effectLst/>
          </c:spPr>
          <c:invertIfNegative val="0"/>
          <c:val>
            <c:numRef>
              <c:f>Zbirno!$B$117</c:f>
              <c:numCache>
                <c:formatCode>General</c:formatCode>
                <c:ptCount val="1"/>
                <c:pt idx="0">
                  <c:v>0</c:v>
                </c:pt>
              </c:numCache>
            </c:numRef>
          </c:val>
          <c:extLst>
            <c:ext xmlns:c16="http://schemas.microsoft.com/office/drawing/2014/chart" uri="{C3380CC4-5D6E-409C-BE32-E72D297353CC}">
              <c16:uniqueId val="{00000009-C80B-42AD-90BE-D3B7CEDCEBF5}"/>
            </c:ext>
          </c:extLst>
        </c:ser>
        <c:ser>
          <c:idx val="10"/>
          <c:order val="10"/>
          <c:spPr>
            <a:solidFill>
              <a:schemeClr val="accent5">
                <a:lumMod val="60000"/>
              </a:schemeClr>
            </a:solidFill>
            <a:ln>
              <a:noFill/>
            </a:ln>
            <a:effectLst/>
          </c:spPr>
          <c:invertIfNegative val="0"/>
          <c:val>
            <c:numRef>
              <c:f>Zbirno!$B$118</c:f>
              <c:numCache>
                <c:formatCode>General</c:formatCode>
                <c:ptCount val="1"/>
                <c:pt idx="0">
                  <c:v>0</c:v>
                </c:pt>
              </c:numCache>
            </c:numRef>
          </c:val>
          <c:extLst>
            <c:ext xmlns:c16="http://schemas.microsoft.com/office/drawing/2014/chart" uri="{C3380CC4-5D6E-409C-BE32-E72D297353CC}">
              <c16:uniqueId val="{0000000A-C80B-42AD-90BE-D3B7CEDCEBF5}"/>
            </c:ext>
          </c:extLst>
        </c:ser>
        <c:ser>
          <c:idx val="11"/>
          <c:order val="11"/>
          <c:tx>
            <c:v>Ukupna potrošnja prirodnog gasa u FBiH</c:v>
          </c:tx>
          <c:spPr>
            <a:solidFill>
              <a:schemeClr val="accent6">
                <a:lumMod val="60000"/>
              </a:schemeClr>
            </a:solidFill>
            <a:ln>
              <a:noFill/>
            </a:ln>
            <a:effectLst/>
          </c:spPr>
          <c:invertIfNegative val="0"/>
          <c:val>
            <c:numRef>
              <c:f>Zbirno!$B$118</c:f>
              <c:numCache>
                <c:formatCode>General</c:formatCode>
                <c:ptCount val="1"/>
                <c:pt idx="0">
                  <c:v>0</c:v>
                </c:pt>
              </c:numCache>
            </c:numRef>
          </c:val>
          <c:extLst>
            <c:ext xmlns:c16="http://schemas.microsoft.com/office/drawing/2014/chart" uri="{C3380CC4-5D6E-409C-BE32-E72D297353CC}">
              <c16:uniqueId val="{0000000B-C80B-42AD-90BE-D3B7CEDCEBF5}"/>
            </c:ext>
          </c:extLst>
        </c:ser>
        <c:ser>
          <c:idx val="12"/>
          <c:order val="12"/>
          <c:spPr>
            <a:solidFill>
              <a:schemeClr val="accent1">
                <a:lumMod val="80000"/>
                <a:lumOff val="20000"/>
              </a:schemeClr>
            </a:solidFill>
            <a:ln>
              <a:noFill/>
            </a:ln>
            <a:effectLst/>
          </c:spPr>
          <c:invertIfNegative val="0"/>
          <c:val>
            <c:numRef>
              <c:f>Zbirno!$B$119</c:f>
              <c:numCache>
                <c:formatCode>General</c:formatCode>
                <c:ptCount val="1"/>
                <c:pt idx="0">
                  <c:v>0</c:v>
                </c:pt>
              </c:numCache>
            </c:numRef>
          </c:val>
          <c:extLst>
            <c:ext xmlns:c16="http://schemas.microsoft.com/office/drawing/2014/chart" uri="{C3380CC4-5D6E-409C-BE32-E72D297353CC}">
              <c16:uniqueId val="{0000000C-C80B-42AD-90BE-D3B7CEDCEBF5}"/>
            </c:ext>
          </c:extLst>
        </c:ser>
        <c:ser>
          <c:idx val="13"/>
          <c:order val="13"/>
          <c:tx>
            <c:v>Uvoza FBiH</c:v>
          </c:tx>
          <c:spPr>
            <a:solidFill>
              <a:schemeClr val="accent2">
                <a:lumMod val="80000"/>
                <a:lumOff val="20000"/>
              </a:schemeClr>
            </a:solidFill>
            <a:ln>
              <a:noFill/>
            </a:ln>
            <a:effectLst/>
          </c:spPr>
          <c:invertIfNegative val="0"/>
          <c:val>
            <c:numRef>
              <c:f>Zbirno!$B$119</c:f>
              <c:numCache>
                <c:formatCode>General</c:formatCode>
                <c:ptCount val="1"/>
                <c:pt idx="0">
                  <c:v>0</c:v>
                </c:pt>
              </c:numCache>
            </c:numRef>
          </c:val>
          <c:extLst>
            <c:ext xmlns:c16="http://schemas.microsoft.com/office/drawing/2014/chart" uri="{C3380CC4-5D6E-409C-BE32-E72D297353CC}">
              <c16:uniqueId val="{0000000D-C80B-42AD-90BE-D3B7CEDCEBF5}"/>
            </c:ext>
          </c:extLst>
        </c:ser>
        <c:ser>
          <c:idx val="14"/>
          <c:order val="14"/>
          <c:tx>
            <c:v>Potrošnja - Toplane</c:v>
          </c:tx>
          <c:spPr>
            <a:solidFill>
              <a:schemeClr val="accent3">
                <a:lumMod val="80000"/>
                <a:lumOff val="20000"/>
              </a:schemeClr>
            </a:solidFill>
            <a:ln>
              <a:noFill/>
            </a:ln>
            <a:effectLst/>
          </c:spPr>
          <c:invertIfNegative val="0"/>
          <c:val>
            <c:numRef>
              <c:f>Zbirno!$A$120:$B$120</c:f>
              <c:numCache>
                <c:formatCode>General</c:formatCode>
                <c:ptCount val="2"/>
                <c:pt idx="0">
                  <c:v>0</c:v>
                </c:pt>
              </c:numCache>
            </c:numRef>
          </c:val>
          <c:extLst>
            <c:ext xmlns:c16="http://schemas.microsoft.com/office/drawing/2014/chart" uri="{C3380CC4-5D6E-409C-BE32-E72D297353CC}">
              <c16:uniqueId val="{0000000E-C80B-42AD-90BE-D3B7CEDCEBF5}"/>
            </c:ext>
          </c:extLst>
        </c:ser>
        <c:ser>
          <c:idx val="15"/>
          <c:order val="15"/>
          <c:spPr>
            <a:solidFill>
              <a:schemeClr val="accent4">
                <a:lumMod val="80000"/>
                <a:lumOff val="20000"/>
              </a:schemeClr>
            </a:solidFill>
            <a:ln>
              <a:noFill/>
            </a:ln>
            <a:effectLst/>
          </c:spPr>
          <c:invertIfNegative val="0"/>
          <c:val>
            <c:numRef>
              <c:f>Zbirno!$A$120:$B$120</c:f>
              <c:numCache>
                <c:formatCode>General</c:formatCode>
                <c:ptCount val="2"/>
                <c:pt idx="0">
                  <c:v>0</c:v>
                </c:pt>
              </c:numCache>
            </c:numRef>
          </c:val>
          <c:extLst>
            <c:ext xmlns:c16="http://schemas.microsoft.com/office/drawing/2014/chart" uri="{C3380CC4-5D6E-409C-BE32-E72D297353CC}">
              <c16:uniqueId val="{0000000F-C80B-42AD-90BE-D3B7CEDCEBF5}"/>
            </c:ext>
          </c:extLst>
        </c:ser>
        <c:ser>
          <c:idx val="16"/>
          <c:order val="16"/>
          <c:spPr>
            <a:solidFill>
              <a:schemeClr val="accent5">
                <a:lumMod val="80000"/>
                <a:lumOff val="20000"/>
              </a:schemeClr>
            </a:solidFill>
            <a:ln>
              <a:noFill/>
            </a:ln>
            <a:effectLst/>
          </c:spPr>
          <c:invertIfNegative val="0"/>
          <c:val>
            <c:numRef>
              <c:f>Zbirno!$A$121:$B$121</c:f>
              <c:numCache>
                <c:formatCode>General</c:formatCode>
                <c:ptCount val="2"/>
                <c:pt idx="0">
                  <c:v>0</c:v>
                </c:pt>
              </c:numCache>
            </c:numRef>
          </c:val>
          <c:extLst>
            <c:ext xmlns:c16="http://schemas.microsoft.com/office/drawing/2014/chart" uri="{C3380CC4-5D6E-409C-BE32-E72D297353CC}">
              <c16:uniqueId val="{00000010-C80B-42AD-90BE-D3B7CEDCEBF5}"/>
            </c:ext>
          </c:extLst>
        </c:ser>
        <c:ser>
          <c:idx val="17"/>
          <c:order val="17"/>
          <c:spPr>
            <a:solidFill>
              <a:schemeClr val="accent6">
                <a:lumMod val="80000"/>
                <a:lumOff val="20000"/>
              </a:schemeClr>
            </a:solidFill>
            <a:ln>
              <a:noFill/>
            </a:ln>
            <a:effectLst/>
          </c:spPr>
          <c:invertIfNegative val="0"/>
          <c:val>
            <c:numRef>
              <c:f>Zbirno!$A$121:$B$121</c:f>
              <c:numCache>
                <c:formatCode>General</c:formatCode>
                <c:ptCount val="2"/>
                <c:pt idx="0">
                  <c:v>0</c:v>
                </c:pt>
              </c:numCache>
            </c:numRef>
          </c:val>
          <c:extLst>
            <c:ext xmlns:c16="http://schemas.microsoft.com/office/drawing/2014/chart" uri="{C3380CC4-5D6E-409C-BE32-E72D297353CC}">
              <c16:uniqueId val="{00000011-C80B-42AD-90BE-D3B7CEDCEBF5}"/>
            </c:ext>
          </c:extLst>
        </c:ser>
        <c:ser>
          <c:idx val="18"/>
          <c:order val="18"/>
          <c:spPr>
            <a:solidFill>
              <a:schemeClr val="accent1">
                <a:lumMod val="80000"/>
              </a:schemeClr>
            </a:solidFill>
            <a:ln>
              <a:noFill/>
            </a:ln>
            <a:effectLst/>
          </c:spPr>
          <c:invertIfNegative val="0"/>
          <c:val>
            <c:numRef>
              <c:f>Zbirno!$C$113</c:f>
              <c:numCache>
                <c:formatCode>General</c:formatCode>
                <c:ptCount val="1"/>
                <c:pt idx="0">
                  <c:v>2</c:v>
                </c:pt>
              </c:numCache>
            </c:numRef>
          </c:val>
          <c:extLst>
            <c:ext xmlns:c16="http://schemas.microsoft.com/office/drawing/2014/chart" uri="{C3380CC4-5D6E-409C-BE32-E72D297353CC}">
              <c16:uniqueId val="{00000012-C80B-42AD-90BE-D3B7CEDCEBF5}"/>
            </c:ext>
          </c:extLst>
        </c:ser>
        <c:ser>
          <c:idx val="19"/>
          <c:order val="19"/>
          <c:spPr>
            <a:solidFill>
              <a:schemeClr val="accent2">
                <a:lumMod val="80000"/>
              </a:schemeClr>
            </a:solidFill>
            <a:ln>
              <a:noFill/>
            </a:ln>
            <a:effectLst/>
          </c:spPr>
          <c:invertIfNegative val="0"/>
          <c:val>
            <c:numRef>
              <c:f>Zbirno!$C$113</c:f>
              <c:numCache>
                <c:formatCode>General</c:formatCode>
                <c:ptCount val="1"/>
                <c:pt idx="0">
                  <c:v>2</c:v>
                </c:pt>
              </c:numCache>
            </c:numRef>
          </c:val>
          <c:extLst>
            <c:ext xmlns:c16="http://schemas.microsoft.com/office/drawing/2014/chart" uri="{C3380CC4-5D6E-409C-BE32-E72D297353CC}">
              <c16:uniqueId val="{00000013-C80B-42AD-90BE-D3B7CEDCEBF5}"/>
            </c:ext>
          </c:extLst>
        </c:ser>
        <c:ser>
          <c:idx val="20"/>
          <c:order val="20"/>
          <c:spPr>
            <a:solidFill>
              <a:schemeClr val="accent3">
                <a:lumMod val="80000"/>
              </a:schemeClr>
            </a:solidFill>
            <a:ln>
              <a:noFill/>
            </a:ln>
            <a:effectLst/>
          </c:spPr>
          <c:invertIfNegative val="0"/>
          <c:val>
            <c:numRef>
              <c:f>Zbirno!$C$114</c:f>
              <c:numCache>
                <c:formatCode>@</c:formatCode>
                <c:ptCount val="1"/>
                <c:pt idx="0">
                  <c:v>0</c:v>
                </c:pt>
              </c:numCache>
            </c:numRef>
          </c:val>
          <c:extLst>
            <c:ext xmlns:c16="http://schemas.microsoft.com/office/drawing/2014/chart" uri="{C3380CC4-5D6E-409C-BE32-E72D297353CC}">
              <c16:uniqueId val="{00000014-C80B-42AD-90BE-D3B7CEDCEBF5}"/>
            </c:ext>
          </c:extLst>
        </c:ser>
        <c:ser>
          <c:idx val="21"/>
          <c:order val="21"/>
          <c:spPr>
            <a:solidFill>
              <a:schemeClr val="accent4">
                <a:lumMod val="80000"/>
              </a:schemeClr>
            </a:solidFill>
            <a:ln>
              <a:noFill/>
            </a:ln>
            <a:effectLst/>
          </c:spPr>
          <c:invertIfNegative val="0"/>
          <c:val>
            <c:numRef>
              <c:f>Zbirno!$C$115</c:f>
              <c:numCache>
                <c:formatCode>@</c:formatCode>
                <c:ptCount val="1"/>
              </c:numCache>
            </c:numRef>
          </c:val>
          <c:extLst>
            <c:ext xmlns:c16="http://schemas.microsoft.com/office/drawing/2014/chart" uri="{C3380CC4-5D6E-409C-BE32-E72D297353CC}">
              <c16:uniqueId val="{00000015-C80B-42AD-90BE-D3B7CEDCEBF5}"/>
            </c:ext>
          </c:extLst>
        </c:ser>
        <c:ser>
          <c:idx val="22"/>
          <c:order val="22"/>
          <c:spPr>
            <a:solidFill>
              <a:schemeClr val="accent5">
                <a:lumMod val="80000"/>
              </a:schemeClr>
            </a:solidFill>
            <a:ln>
              <a:noFill/>
            </a:ln>
            <a:effectLst/>
          </c:spPr>
          <c:invertIfNegative val="0"/>
          <c:val>
            <c:numRef>
              <c:f>Zbirno!$C$114</c:f>
              <c:numCache>
                <c:formatCode>@</c:formatCode>
                <c:ptCount val="1"/>
                <c:pt idx="0">
                  <c:v>0</c:v>
                </c:pt>
              </c:numCache>
            </c:numRef>
          </c:val>
          <c:extLst>
            <c:ext xmlns:c16="http://schemas.microsoft.com/office/drawing/2014/chart" uri="{C3380CC4-5D6E-409C-BE32-E72D297353CC}">
              <c16:uniqueId val="{00000016-C80B-42AD-90BE-D3B7CEDCEBF5}"/>
            </c:ext>
          </c:extLst>
        </c:ser>
        <c:ser>
          <c:idx val="23"/>
          <c:order val="23"/>
          <c:spPr>
            <a:solidFill>
              <a:schemeClr val="accent6">
                <a:lumMod val="80000"/>
              </a:schemeClr>
            </a:solidFill>
            <a:ln>
              <a:noFill/>
            </a:ln>
            <a:effectLst/>
          </c:spPr>
          <c:invertIfNegative val="0"/>
          <c:val>
            <c:numRef>
              <c:f>Zbirno!$C$115</c:f>
              <c:numCache>
                <c:formatCode>@</c:formatCode>
                <c:ptCount val="1"/>
              </c:numCache>
            </c:numRef>
          </c:val>
          <c:extLst>
            <c:ext xmlns:c16="http://schemas.microsoft.com/office/drawing/2014/chart" uri="{C3380CC4-5D6E-409C-BE32-E72D297353CC}">
              <c16:uniqueId val="{00000017-C80B-42AD-90BE-D3B7CEDCEBF5}"/>
            </c:ext>
          </c:extLst>
        </c:ser>
        <c:ser>
          <c:idx val="25"/>
          <c:order val="24"/>
          <c:spPr>
            <a:solidFill>
              <a:schemeClr val="accent2">
                <a:lumMod val="60000"/>
                <a:lumOff val="40000"/>
              </a:schemeClr>
            </a:solidFill>
            <a:ln>
              <a:noFill/>
            </a:ln>
            <a:effectLst/>
          </c:spPr>
          <c:invertIfNegative val="0"/>
          <c:val>
            <c:numRef>
              <c:f>Zbirno!$C$116</c:f>
              <c:numCache>
                <c:formatCode>#,##0</c:formatCode>
                <c:ptCount val="1"/>
                <c:pt idx="0">
                  <c:v>154840</c:v>
                </c:pt>
              </c:numCache>
            </c:numRef>
          </c:val>
          <c:extLst>
            <c:ext xmlns:c16="http://schemas.microsoft.com/office/drawing/2014/chart" uri="{C3380CC4-5D6E-409C-BE32-E72D297353CC}">
              <c16:uniqueId val="{00000019-C80B-42AD-90BE-D3B7CEDCEBF5}"/>
            </c:ext>
          </c:extLst>
        </c:ser>
        <c:ser>
          <c:idx val="26"/>
          <c:order val="25"/>
          <c:spPr>
            <a:solidFill>
              <a:schemeClr val="accent3">
                <a:lumMod val="60000"/>
                <a:lumOff val="40000"/>
              </a:schemeClr>
            </a:solidFill>
            <a:ln>
              <a:noFill/>
            </a:ln>
            <a:effectLst/>
          </c:spPr>
          <c:invertIfNegative val="0"/>
          <c:val>
            <c:numRef>
              <c:f>Zbirno!$C$117</c:f>
              <c:numCache>
                <c:formatCode>#,##0</c:formatCode>
                <c:ptCount val="1"/>
                <c:pt idx="0">
                  <c:v>36210</c:v>
                </c:pt>
              </c:numCache>
            </c:numRef>
          </c:val>
          <c:extLst>
            <c:ext xmlns:c16="http://schemas.microsoft.com/office/drawing/2014/chart" uri="{C3380CC4-5D6E-409C-BE32-E72D297353CC}">
              <c16:uniqueId val="{0000001A-C80B-42AD-90BE-D3B7CEDCEBF5}"/>
            </c:ext>
          </c:extLst>
        </c:ser>
        <c:ser>
          <c:idx val="28"/>
          <c:order val="26"/>
          <c:spPr>
            <a:solidFill>
              <a:schemeClr val="accent5">
                <a:lumMod val="60000"/>
                <a:lumOff val="40000"/>
              </a:schemeClr>
            </a:solidFill>
            <a:ln>
              <a:noFill/>
            </a:ln>
            <a:effectLst/>
          </c:spPr>
          <c:invertIfNegative val="0"/>
          <c:val>
            <c:numRef>
              <c:f>Zbirno!$C$118</c:f>
              <c:numCache>
                <c:formatCode>#,##0</c:formatCode>
                <c:ptCount val="1"/>
                <c:pt idx="0">
                  <c:v>74167</c:v>
                </c:pt>
              </c:numCache>
            </c:numRef>
          </c:val>
          <c:extLst>
            <c:ext xmlns:c16="http://schemas.microsoft.com/office/drawing/2014/chart" uri="{C3380CC4-5D6E-409C-BE32-E72D297353CC}">
              <c16:uniqueId val="{0000001C-C80B-42AD-90BE-D3B7CEDCEBF5}"/>
            </c:ext>
          </c:extLst>
        </c:ser>
        <c:ser>
          <c:idx val="31"/>
          <c:order val="27"/>
          <c:spPr>
            <a:solidFill>
              <a:schemeClr val="accent2">
                <a:lumMod val="50000"/>
              </a:schemeClr>
            </a:solidFill>
            <a:ln>
              <a:noFill/>
            </a:ln>
            <a:effectLst/>
          </c:spPr>
          <c:invertIfNegative val="0"/>
          <c:val>
            <c:numRef>
              <c:f>Zbirno!$C$119</c:f>
              <c:numCache>
                <c:formatCode>#,##0</c:formatCode>
                <c:ptCount val="1"/>
                <c:pt idx="0">
                  <c:v>40388</c:v>
                </c:pt>
              </c:numCache>
            </c:numRef>
          </c:val>
          <c:extLst>
            <c:ext xmlns:c16="http://schemas.microsoft.com/office/drawing/2014/chart" uri="{C3380CC4-5D6E-409C-BE32-E72D297353CC}">
              <c16:uniqueId val="{0000001F-C80B-42AD-90BE-D3B7CEDCEBF5}"/>
            </c:ext>
          </c:extLst>
        </c:ser>
        <c:ser>
          <c:idx val="32"/>
          <c:order val="28"/>
          <c:spPr>
            <a:solidFill>
              <a:schemeClr val="accent3">
                <a:lumMod val="50000"/>
              </a:schemeClr>
            </a:solidFill>
            <a:ln>
              <a:noFill/>
            </a:ln>
            <a:effectLst/>
          </c:spPr>
          <c:invertIfNegative val="0"/>
          <c:val>
            <c:numRef>
              <c:f>Zbirno!$C$120</c:f>
              <c:numCache>
                <c:formatCode>#,##0</c:formatCode>
                <c:ptCount val="1"/>
                <c:pt idx="0">
                  <c:v>3915</c:v>
                </c:pt>
              </c:numCache>
            </c:numRef>
          </c:val>
          <c:extLst>
            <c:ext xmlns:c16="http://schemas.microsoft.com/office/drawing/2014/chart" uri="{C3380CC4-5D6E-409C-BE32-E72D297353CC}">
              <c16:uniqueId val="{00000020-C80B-42AD-90BE-D3B7CEDCEBF5}"/>
            </c:ext>
          </c:extLst>
        </c:ser>
        <c:ser>
          <c:idx val="35"/>
          <c:order val="29"/>
          <c:spPr>
            <a:solidFill>
              <a:schemeClr val="accent6">
                <a:lumMod val="50000"/>
              </a:schemeClr>
            </a:solidFill>
            <a:ln>
              <a:noFill/>
            </a:ln>
            <a:effectLst/>
          </c:spPr>
          <c:invertIfNegative val="0"/>
          <c:val>
            <c:numRef>
              <c:f>Zbirno!$C$121</c:f>
              <c:numCache>
                <c:formatCode>#,##0</c:formatCode>
                <c:ptCount val="1"/>
                <c:pt idx="0">
                  <c:v>150765</c:v>
                </c:pt>
              </c:numCache>
            </c:numRef>
          </c:val>
          <c:extLst>
            <c:ext xmlns:c16="http://schemas.microsoft.com/office/drawing/2014/chart" uri="{C3380CC4-5D6E-409C-BE32-E72D297353CC}">
              <c16:uniqueId val="{00000023-C80B-42AD-90BE-D3B7CEDCEBF5}"/>
            </c:ext>
          </c:extLst>
        </c:ser>
        <c:dLbls>
          <c:showLegendKey val="0"/>
          <c:showVal val="0"/>
          <c:showCatName val="0"/>
          <c:showSerName val="0"/>
          <c:showPercent val="0"/>
          <c:showBubbleSize val="0"/>
        </c:dLbls>
        <c:gapWidth val="219"/>
        <c:overlap val="-27"/>
        <c:axId val="1420106447"/>
        <c:axId val="1420108943"/>
      </c:barChart>
      <c:catAx>
        <c:axId val="1420106447"/>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20108943"/>
        <c:crosses val="autoZero"/>
        <c:auto val="1"/>
        <c:lblAlgn val="ctr"/>
        <c:lblOffset val="100"/>
        <c:noMultiLvlLbl val="0"/>
      </c:catAx>
      <c:valAx>
        <c:axId val="1420108943"/>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20106447"/>
        <c:crosses val="autoZero"/>
        <c:crossBetween val="between"/>
      </c:valAx>
      <c:spPr>
        <a:noFill/>
        <a:ln>
          <a:noFill/>
        </a:ln>
        <a:effectLst/>
      </c:spPr>
    </c:plotArea>
    <c:legend>
      <c:legendPos val="b"/>
      <c:legendEntry>
        <c:idx val="0"/>
        <c:delete val="1"/>
      </c:legendEntry>
      <c:legendEntry>
        <c:idx val="1"/>
        <c:delete val="1"/>
      </c:legendEntry>
      <c:legendEntry>
        <c:idx val="2"/>
        <c:delete val="1"/>
      </c:legendEntry>
      <c:legendEntry>
        <c:idx val="3"/>
        <c:delete val="1"/>
      </c:legendEntry>
      <c:legendEntry>
        <c:idx val="5"/>
        <c:delete val="1"/>
      </c:legendEntry>
      <c:legendEntry>
        <c:idx val="6"/>
        <c:delete val="1"/>
      </c:legendEntry>
      <c:legendEntry>
        <c:idx val="9"/>
        <c:delete val="1"/>
      </c:legendEntry>
      <c:legendEntry>
        <c:idx val="10"/>
        <c:delete val="1"/>
      </c:legendEntry>
      <c:legendEntry>
        <c:idx val="12"/>
        <c:delete val="1"/>
      </c:legendEntry>
      <c:legendEntry>
        <c:idx val="15"/>
        <c:delete val="1"/>
      </c:legendEntry>
      <c:legendEntry>
        <c:idx val="16"/>
        <c:delete val="1"/>
      </c:legendEntry>
      <c:legendEntry>
        <c:idx val="17"/>
        <c:delete val="1"/>
      </c:legendEntry>
      <c:legendEntry>
        <c:idx val="18"/>
        <c:delete val="1"/>
      </c:legendEntry>
      <c:legendEntry>
        <c:idx val="19"/>
        <c:delete val="1"/>
      </c:legendEntry>
      <c:legendEntry>
        <c:idx val="20"/>
        <c:delete val="1"/>
      </c:legendEntry>
      <c:legendEntry>
        <c:idx val="21"/>
        <c:delete val="1"/>
      </c:legendEntry>
      <c:legendEntry>
        <c:idx val="22"/>
        <c:delete val="1"/>
      </c:legendEntry>
      <c:legendEntry>
        <c:idx val="23"/>
        <c:delete val="1"/>
      </c:legendEntry>
      <c:legendEntry>
        <c:idx val="24"/>
        <c:delete val="1"/>
      </c:legendEntry>
      <c:legendEntry>
        <c:idx val="25"/>
        <c:delete val="1"/>
      </c:legendEntry>
      <c:legendEntry>
        <c:idx val="26"/>
        <c:delete val="1"/>
      </c:legendEntry>
      <c:legendEntry>
        <c:idx val="27"/>
        <c:delete val="1"/>
      </c:legendEntry>
      <c:legendEntry>
        <c:idx val="28"/>
        <c:delete val="1"/>
      </c:legendEntry>
      <c:legendEntry>
        <c:idx val="29"/>
        <c:delete val="1"/>
      </c:legendEntry>
      <c:layout>
        <c:manualLayout>
          <c:xMode val="edge"/>
          <c:yMode val="edge"/>
          <c:x val="6.0387570957967096E-2"/>
          <c:y val="0.53876932050160387"/>
          <c:w val="0.60350641894662704"/>
          <c:h val="0.43345290172061823"/>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25400">
              <a:solidFill>
                <a:srgbClr val="FFFFFF"/>
              </a:solidFill>
              <a:prstDash val="solid"/>
            </a:ln>
          </c:spPr>
          <c:marker>
            <c:symbol val="none"/>
          </c:marker>
          <c:val>
            <c:numLit>
              <c:formatCode>General</c:formatCode>
              <c:ptCount val="1"/>
              <c:pt idx="0">
                <c:v>0</c:v>
              </c:pt>
            </c:numLit>
          </c:val>
          <c:smooth val="0"/>
          <c:extLst>
            <c:ext xmlns:c16="http://schemas.microsoft.com/office/drawing/2014/chart" uri="{C3380CC4-5D6E-409C-BE32-E72D297353CC}">
              <c16:uniqueId val="{00000000-246E-44C7-8556-3FD247F41C52}"/>
            </c:ext>
          </c:extLst>
        </c:ser>
        <c:ser>
          <c:idx val="1"/>
          <c:order val="1"/>
          <c:spPr>
            <a:ln w="12700">
              <a:solidFill>
                <a:srgbClr val="FFFFFF"/>
              </a:solidFill>
              <a:prstDash val="solid"/>
            </a:ln>
          </c:spPr>
          <c:marker>
            <c:symbol val="none"/>
          </c:marker>
          <c:val>
            <c:numLit>
              <c:formatCode>General</c:formatCode>
              <c:ptCount val="1"/>
              <c:pt idx="0">
                <c:v>0</c:v>
              </c:pt>
            </c:numLit>
          </c:val>
          <c:smooth val="0"/>
          <c:extLst>
            <c:ext xmlns:c16="http://schemas.microsoft.com/office/drawing/2014/chart" uri="{C3380CC4-5D6E-409C-BE32-E72D297353CC}">
              <c16:uniqueId val="{00000001-246E-44C7-8556-3FD247F41C52}"/>
            </c:ext>
          </c:extLst>
        </c:ser>
        <c:ser>
          <c:idx val="2"/>
          <c:order val="2"/>
          <c:spPr>
            <a:ln w="25400">
              <a:solidFill>
                <a:srgbClr val="000000"/>
              </a:solidFill>
              <a:prstDash val="solid"/>
            </a:ln>
          </c:spPr>
          <c:marker>
            <c:symbol val="none"/>
          </c:marker>
          <c:val>
            <c:numLit>
              <c:formatCode>General</c:formatCode>
              <c:ptCount val="1"/>
              <c:pt idx="0">
                <c:v>0</c:v>
              </c:pt>
            </c:numLit>
          </c:val>
          <c:smooth val="0"/>
          <c:extLst>
            <c:ext xmlns:c16="http://schemas.microsoft.com/office/drawing/2014/chart" uri="{C3380CC4-5D6E-409C-BE32-E72D297353CC}">
              <c16:uniqueId val="{00000002-246E-44C7-8556-3FD247F41C52}"/>
            </c:ext>
          </c:extLst>
        </c:ser>
        <c:dLbls>
          <c:showLegendKey val="0"/>
          <c:showVal val="0"/>
          <c:showCatName val="0"/>
          <c:showSerName val="0"/>
          <c:showPercent val="0"/>
          <c:showBubbleSize val="0"/>
        </c:dLbls>
        <c:smooth val="0"/>
        <c:axId val="-538559328"/>
        <c:axId val="-538566944"/>
      </c:lineChart>
      <c:catAx>
        <c:axId val="-538559328"/>
        <c:scaling>
          <c:orientation val="minMax"/>
        </c:scaling>
        <c:delete val="0"/>
        <c:axPos val="b"/>
        <c:numFmt formatCode="General" sourceLinked="1"/>
        <c:majorTickMark val="out"/>
        <c:minorTickMark val="none"/>
        <c:tickLblPos val="nextTo"/>
        <c:spPr>
          <a:ln w="25400">
            <a:solidFill>
              <a:srgbClr val="000000"/>
            </a:solidFill>
            <a:prstDash val="solid"/>
          </a:ln>
        </c:spPr>
        <c:txPr>
          <a:bodyPr rot="0" vert="horz"/>
          <a:lstStyle/>
          <a:p>
            <a:pPr>
              <a:defRPr lang="en-US" sz="125" b="0" i="0" u="none" strike="noStrike" baseline="0">
                <a:solidFill>
                  <a:srgbClr val="000000"/>
                </a:solidFill>
                <a:latin typeface="Arial"/>
                <a:ea typeface="Arial"/>
                <a:cs typeface="Arial"/>
              </a:defRPr>
            </a:pPr>
            <a:endParaRPr lang="en-US"/>
          </a:p>
        </c:txPr>
        <c:crossAx val="-538566944"/>
        <c:crosses val="autoZero"/>
        <c:auto val="1"/>
        <c:lblAlgn val="ctr"/>
        <c:lblOffset val="100"/>
        <c:tickLblSkip val="1"/>
        <c:tickMarkSkip val="1"/>
        <c:noMultiLvlLbl val="0"/>
      </c:catAx>
      <c:valAx>
        <c:axId val="-538566944"/>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lang="en-US" sz="125" b="0" i="0" u="none" strike="noStrike" baseline="0">
                <a:solidFill>
                  <a:srgbClr val="000000"/>
                </a:solidFill>
                <a:latin typeface="Arial"/>
                <a:ea typeface="Arial"/>
                <a:cs typeface="Arial"/>
              </a:defRPr>
            </a:pPr>
            <a:endParaRPr lang="en-US"/>
          </a:p>
        </c:txPr>
        <c:crossAx val="-538559328"/>
        <c:crosses val="autoZero"/>
        <c:crossBetween val="between"/>
      </c:valAx>
      <c:spPr>
        <a:solidFill>
          <a:srgbClr val="808080"/>
        </a:solidFill>
        <a:ln w="12700">
          <a:solidFill>
            <a:srgbClr val="808080"/>
          </a:solidFill>
          <a:prstDash val="solid"/>
        </a:ln>
      </c:spPr>
    </c:plotArea>
    <c:plotVisOnly val="1"/>
    <c:dispBlanksAs val="gap"/>
    <c:showDLblsOverMax val="0"/>
  </c:chart>
  <c:spPr>
    <a:noFill/>
    <a:ln w="9525">
      <a:noFill/>
    </a:ln>
  </c:spPr>
  <c:txPr>
    <a:bodyPr/>
    <a:lstStyle/>
    <a:p>
      <a:pPr>
        <a:defRPr sz="150" b="0" i="0" u="none" strike="noStrike" baseline="0">
          <a:solidFill>
            <a:srgbClr val="000000"/>
          </a:solidFill>
          <a:latin typeface="Arial"/>
          <a:ea typeface="Arial"/>
          <a:cs typeface="Arial"/>
        </a:defRPr>
      </a:pPr>
      <a:endParaRPr lang="en-US"/>
    </a:p>
  </c:txPr>
  <c:printSettings>
    <c:headerFooter alignWithMargins="0"/>
    <c:pageMargins b="1" l="0.7500000000000081" r="0.7500000000000081" t="1" header="0.5" footer="0.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25400">
              <a:solidFill>
                <a:srgbClr val="FFFFFF"/>
              </a:solidFill>
              <a:prstDash val="solid"/>
            </a:ln>
          </c:spPr>
          <c:marker>
            <c:symbol val="none"/>
          </c:marker>
          <c:val>
            <c:numLit>
              <c:formatCode>General</c:formatCode>
              <c:ptCount val="1"/>
              <c:pt idx="0">
                <c:v>0</c:v>
              </c:pt>
            </c:numLit>
          </c:val>
          <c:smooth val="0"/>
          <c:extLst>
            <c:ext xmlns:c16="http://schemas.microsoft.com/office/drawing/2014/chart" uri="{C3380CC4-5D6E-409C-BE32-E72D297353CC}">
              <c16:uniqueId val="{00000000-7192-45CC-BEC4-D2BB03830BDE}"/>
            </c:ext>
          </c:extLst>
        </c:ser>
        <c:ser>
          <c:idx val="1"/>
          <c:order val="1"/>
          <c:spPr>
            <a:ln w="12700">
              <a:solidFill>
                <a:srgbClr val="FFFFFF"/>
              </a:solidFill>
              <a:prstDash val="solid"/>
            </a:ln>
          </c:spPr>
          <c:marker>
            <c:symbol val="none"/>
          </c:marker>
          <c:val>
            <c:numLit>
              <c:formatCode>General</c:formatCode>
              <c:ptCount val="1"/>
              <c:pt idx="0">
                <c:v>0</c:v>
              </c:pt>
            </c:numLit>
          </c:val>
          <c:smooth val="0"/>
          <c:extLst>
            <c:ext xmlns:c16="http://schemas.microsoft.com/office/drawing/2014/chart" uri="{C3380CC4-5D6E-409C-BE32-E72D297353CC}">
              <c16:uniqueId val="{00000001-7192-45CC-BEC4-D2BB03830BDE}"/>
            </c:ext>
          </c:extLst>
        </c:ser>
        <c:ser>
          <c:idx val="2"/>
          <c:order val="2"/>
          <c:spPr>
            <a:ln w="25400">
              <a:solidFill>
                <a:srgbClr val="000000"/>
              </a:solidFill>
              <a:prstDash val="solid"/>
            </a:ln>
          </c:spPr>
          <c:marker>
            <c:symbol val="none"/>
          </c:marker>
          <c:val>
            <c:numLit>
              <c:formatCode>General</c:formatCode>
              <c:ptCount val="1"/>
              <c:pt idx="0">
                <c:v>0</c:v>
              </c:pt>
            </c:numLit>
          </c:val>
          <c:smooth val="0"/>
          <c:extLst>
            <c:ext xmlns:c16="http://schemas.microsoft.com/office/drawing/2014/chart" uri="{C3380CC4-5D6E-409C-BE32-E72D297353CC}">
              <c16:uniqueId val="{00000002-7192-45CC-BEC4-D2BB03830BDE}"/>
            </c:ext>
          </c:extLst>
        </c:ser>
        <c:dLbls>
          <c:showLegendKey val="0"/>
          <c:showVal val="0"/>
          <c:showCatName val="0"/>
          <c:showSerName val="0"/>
          <c:showPercent val="0"/>
          <c:showBubbleSize val="0"/>
        </c:dLbls>
        <c:smooth val="0"/>
        <c:axId val="-538569120"/>
        <c:axId val="-538558784"/>
      </c:lineChart>
      <c:catAx>
        <c:axId val="-538569120"/>
        <c:scaling>
          <c:orientation val="minMax"/>
        </c:scaling>
        <c:delete val="0"/>
        <c:axPos val="b"/>
        <c:numFmt formatCode="General" sourceLinked="1"/>
        <c:majorTickMark val="out"/>
        <c:minorTickMark val="none"/>
        <c:tickLblPos val="nextTo"/>
        <c:spPr>
          <a:ln w="25400">
            <a:solidFill>
              <a:srgbClr val="000000"/>
            </a:solidFill>
            <a:prstDash val="solid"/>
          </a:ln>
        </c:spPr>
        <c:txPr>
          <a:bodyPr rot="0" vert="horz"/>
          <a:lstStyle/>
          <a:p>
            <a:pPr>
              <a:defRPr lang="en-US" sz="100" b="0" i="0" u="none" strike="noStrike" baseline="0">
                <a:solidFill>
                  <a:srgbClr val="000000"/>
                </a:solidFill>
                <a:latin typeface="Arial"/>
                <a:ea typeface="Arial"/>
                <a:cs typeface="Arial"/>
              </a:defRPr>
            </a:pPr>
            <a:endParaRPr lang="en-US"/>
          </a:p>
        </c:txPr>
        <c:crossAx val="-538558784"/>
        <c:crosses val="autoZero"/>
        <c:auto val="1"/>
        <c:lblAlgn val="ctr"/>
        <c:lblOffset val="100"/>
        <c:tickLblSkip val="1"/>
        <c:tickMarkSkip val="1"/>
        <c:noMultiLvlLbl val="0"/>
      </c:catAx>
      <c:valAx>
        <c:axId val="-538558784"/>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lang="en-US" sz="100" b="0" i="0" u="none" strike="noStrike" baseline="0">
                <a:solidFill>
                  <a:srgbClr val="000000"/>
                </a:solidFill>
                <a:latin typeface="Arial"/>
                <a:ea typeface="Arial"/>
                <a:cs typeface="Arial"/>
              </a:defRPr>
            </a:pPr>
            <a:endParaRPr lang="en-US"/>
          </a:p>
        </c:txPr>
        <c:crossAx val="-538569120"/>
        <c:crosses val="autoZero"/>
        <c:crossBetween val="between"/>
      </c:valAx>
      <c:spPr>
        <a:solidFill>
          <a:srgbClr val="808080"/>
        </a:solidFill>
        <a:ln w="12700">
          <a:solidFill>
            <a:srgbClr val="808080"/>
          </a:solidFill>
          <a:prstDash val="solid"/>
        </a:ln>
      </c:spPr>
    </c:plotArea>
    <c:plotVisOnly val="1"/>
    <c:dispBlanksAs val="gap"/>
    <c:showDLblsOverMax val="0"/>
  </c:chart>
  <c:spPr>
    <a:noFill/>
    <a:ln w="9525">
      <a:noFill/>
    </a:ln>
  </c:spPr>
  <c:txPr>
    <a:bodyPr/>
    <a:lstStyle/>
    <a:p>
      <a:pPr>
        <a:defRPr sz="150" b="0" i="0" u="none" strike="noStrike" baseline="0">
          <a:solidFill>
            <a:srgbClr val="000000"/>
          </a:solidFill>
          <a:latin typeface="Arial"/>
          <a:ea typeface="Arial"/>
          <a:cs typeface="Arial"/>
        </a:defRPr>
      </a:pPr>
      <a:endParaRPr lang="en-US"/>
    </a:p>
  </c:txPr>
  <c:printSettings>
    <c:headerFooter alignWithMargins="0"/>
    <c:pageMargins b="1" l="0.7500000000000081" r="0.7500000000000081" t="1" header="0.5" footer="0.5"/>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25400">
              <a:solidFill>
                <a:srgbClr val="FFFFFF"/>
              </a:solidFill>
              <a:prstDash val="solid"/>
            </a:ln>
          </c:spPr>
          <c:marker>
            <c:symbol val="none"/>
          </c:marker>
          <c:val>
            <c:numLit>
              <c:formatCode>General</c:formatCode>
              <c:ptCount val="1"/>
              <c:pt idx="0">
                <c:v>0</c:v>
              </c:pt>
            </c:numLit>
          </c:val>
          <c:smooth val="0"/>
          <c:extLst>
            <c:ext xmlns:c16="http://schemas.microsoft.com/office/drawing/2014/chart" uri="{C3380CC4-5D6E-409C-BE32-E72D297353CC}">
              <c16:uniqueId val="{00000000-11A1-4D4B-9FBB-186D2B8DE3A5}"/>
            </c:ext>
          </c:extLst>
        </c:ser>
        <c:ser>
          <c:idx val="1"/>
          <c:order val="1"/>
          <c:spPr>
            <a:ln w="12700">
              <a:solidFill>
                <a:srgbClr val="FFFFFF"/>
              </a:solidFill>
              <a:prstDash val="solid"/>
            </a:ln>
          </c:spPr>
          <c:marker>
            <c:symbol val="none"/>
          </c:marker>
          <c:val>
            <c:numLit>
              <c:formatCode>General</c:formatCode>
              <c:ptCount val="1"/>
              <c:pt idx="0">
                <c:v>0</c:v>
              </c:pt>
            </c:numLit>
          </c:val>
          <c:smooth val="0"/>
          <c:extLst>
            <c:ext xmlns:c16="http://schemas.microsoft.com/office/drawing/2014/chart" uri="{C3380CC4-5D6E-409C-BE32-E72D297353CC}">
              <c16:uniqueId val="{00000001-11A1-4D4B-9FBB-186D2B8DE3A5}"/>
            </c:ext>
          </c:extLst>
        </c:ser>
        <c:ser>
          <c:idx val="2"/>
          <c:order val="2"/>
          <c:spPr>
            <a:ln w="25400">
              <a:solidFill>
                <a:srgbClr val="000000"/>
              </a:solidFill>
              <a:prstDash val="solid"/>
            </a:ln>
          </c:spPr>
          <c:marker>
            <c:symbol val="none"/>
          </c:marker>
          <c:val>
            <c:numLit>
              <c:formatCode>General</c:formatCode>
              <c:ptCount val="1"/>
              <c:pt idx="0">
                <c:v>0</c:v>
              </c:pt>
            </c:numLit>
          </c:val>
          <c:smooth val="0"/>
          <c:extLst>
            <c:ext xmlns:c16="http://schemas.microsoft.com/office/drawing/2014/chart" uri="{C3380CC4-5D6E-409C-BE32-E72D297353CC}">
              <c16:uniqueId val="{00000002-11A1-4D4B-9FBB-186D2B8DE3A5}"/>
            </c:ext>
          </c:extLst>
        </c:ser>
        <c:dLbls>
          <c:showLegendKey val="0"/>
          <c:showVal val="0"/>
          <c:showCatName val="0"/>
          <c:showSerName val="0"/>
          <c:showPercent val="0"/>
          <c:showBubbleSize val="0"/>
        </c:dLbls>
        <c:smooth val="0"/>
        <c:axId val="-538569664"/>
        <c:axId val="-538557696"/>
      </c:lineChart>
      <c:catAx>
        <c:axId val="-538569664"/>
        <c:scaling>
          <c:orientation val="minMax"/>
        </c:scaling>
        <c:delete val="0"/>
        <c:axPos val="b"/>
        <c:numFmt formatCode="General" sourceLinked="1"/>
        <c:majorTickMark val="out"/>
        <c:minorTickMark val="none"/>
        <c:tickLblPos val="nextTo"/>
        <c:spPr>
          <a:ln w="25400">
            <a:solidFill>
              <a:srgbClr val="000000"/>
            </a:solidFill>
            <a:prstDash val="solid"/>
          </a:ln>
        </c:spPr>
        <c:txPr>
          <a:bodyPr rot="0" vert="horz"/>
          <a:lstStyle/>
          <a:p>
            <a:pPr>
              <a:defRPr lang="en-US" sz="100" b="0" i="0" u="none" strike="noStrike" baseline="0">
                <a:solidFill>
                  <a:srgbClr val="000000"/>
                </a:solidFill>
                <a:latin typeface="Arial"/>
                <a:ea typeface="Arial"/>
                <a:cs typeface="Arial"/>
              </a:defRPr>
            </a:pPr>
            <a:endParaRPr lang="en-US"/>
          </a:p>
        </c:txPr>
        <c:crossAx val="-538557696"/>
        <c:crosses val="autoZero"/>
        <c:auto val="1"/>
        <c:lblAlgn val="ctr"/>
        <c:lblOffset val="100"/>
        <c:tickLblSkip val="1"/>
        <c:tickMarkSkip val="1"/>
        <c:noMultiLvlLbl val="0"/>
      </c:catAx>
      <c:valAx>
        <c:axId val="-538557696"/>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lang="en-US" sz="100" b="0" i="0" u="none" strike="noStrike" baseline="0">
                <a:solidFill>
                  <a:srgbClr val="000000"/>
                </a:solidFill>
                <a:latin typeface="Arial"/>
                <a:ea typeface="Arial"/>
                <a:cs typeface="Arial"/>
              </a:defRPr>
            </a:pPr>
            <a:endParaRPr lang="en-US"/>
          </a:p>
        </c:txPr>
        <c:crossAx val="-538569664"/>
        <c:crosses val="autoZero"/>
        <c:crossBetween val="between"/>
      </c:valAx>
      <c:spPr>
        <a:solidFill>
          <a:srgbClr val="808080"/>
        </a:solidFill>
        <a:ln w="12700">
          <a:solidFill>
            <a:srgbClr val="808080"/>
          </a:solidFill>
          <a:prstDash val="solid"/>
        </a:ln>
      </c:spPr>
    </c:plotArea>
    <c:plotVisOnly val="1"/>
    <c:dispBlanksAs val="gap"/>
    <c:showDLblsOverMax val="0"/>
  </c:chart>
  <c:spPr>
    <a:noFill/>
    <a:ln w="9525">
      <a:noFill/>
    </a:ln>
  </c:spPr>
  <c:txPr>
    <a:bodyPr/>
    <a:lstStyle/>
    <a:p>
      <a:pPr>
        <a:defRPr sz="150" b="0" i="0" u="none" strike="noStrike" baseline="0">
          <a:solidFill>
            <a:srgbClr val="000000"/>
          </a:solidFill>
          <a:latin typeface="Arial"/>
          <a:ea typeface="Arial"/>
          <a:cs typeface="Arial"/>
        </a:defRPr>
      </a:pPr>
      <a:endParaRPr lang="en-US"/>
    </a:p>
  </c:txPr>
  <c:printSettings>
    <c:headerFooter alignWithMargins="0"/>
    <c:pageMargins b="1" l="0.7500000000000081" r="0.7500000000000081" t="1" header="0.5" footer="0.5"/>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26717135767785"/>
          <c:y val="6.5843886010987382E-2"/>
          <c:w val="0.88011016278279752"/>
          <c:h val="0.87711798600161617"/>
        </c:manualLayout>
      </c:layout>
      <c:lineChart>
        <c:grouping val="standard"/>
        <c:varyColors val="0"/>
        <c:ser>
          <c:idx val="0"/>
          <c:order val="0"/>
          <c:spPr>
            <a:ln w="25400">
              <a:solidFill>
                <a:srgbClr val="FFFFFF"/>
              </a:solidFill>
              <a:prstDash val="solid"/>
            </a:ln>
          </c:spPr>
          <c:marker>
            <c:symbol val="none"/>
          </c:marker>
          <c:val>
            <c:numRef>
              <c:f>Zbirno!$E$115:$E$124</c:f>
              <c:numCache>
                <c:formatCode>#,##0</c:formatCode>
                <c:ptCount val="10"/>
                <c:pt idx="0" formatCode="General">
                  <c:v>0</c:v>
                </c:pt>
                <c:pt idx="1">
                  <c:v>28000</c:v>
                </c:pt>
                <c:pt idx="2">
                  <c:v>8885</c:v>
                </c:pt>
                <c:pt idx="3">
                  <c:v>10417</c:v>
                </c:pt>
                <c:pt idx="4">
                  <c:v>7874</c:v>
                </c:pt>
                <c:pt idx="5" formatCode="General">
                  <c:v>808</c:v>
                </c:pt>
                <c:pt idx="6">
                  <c:v>27176</c:v>
                </c:pt>
              </c:numCache>
            </c:numRef>
          </c:val>
          <c:smooth val="0"/>
          <c:extLst>
            <c:ext xmlns:c16="http://schemas.microsoft.com/office/drawing/2014/chart" uri="{C3380CC4-5D6E-409C-BE32-E72D297353CC}">
              <c16:uniqueId val="{00000000-0173-46E8-81EB-3B295C7576A6}"/>
            </c:ext>
          </c:extLst>
        </c:ser>
        <c:ser>
          <c:idx val="1"/>
          <c:order val="1"/>
          <c:spPr>
            <a:ln w="3175">
              <a:solidFill>
                <a:srgbClr val="CCFFFF"/>
              </a:solidFill>
              <a:prstDash val="sysDash"/>
            </a:ln>
          </c:spPr>
          <c:marker>
            <c:symbol val="none"/>
          </c:marker>
          <c:val>
            <c:numRef>
              <c:f>Zbirno!$F$115:$F$124</c:f>
              <c:numCache>
                <c:formatCode>#,##0</c:formatCode>
                <c:ptCount val="10"/>
                <c:pt idx="0" formatCode="General">
                  <c:v>0</c:v>
                </c:pt>
                <c:pt idx="1">
                  <c:v>23500</c:v>
                </c:pt>
                <c:pt idx="2">
                  <c:v>7228</c:v>
                </c:pt>
                <c:pt idx="3">
                  <c:v>9013</c:v>
                </c:pt>
                <c:pt idx="4">
                  <c:v>6545</c:v>
                </c:pt>
                <c:pt idx="5" formatCode="General">
                  <c:v>663</c:v>
                </c:pt>
                <c:pt idx="6">
                  <c:v>22786</c:v>
                </c:pt>
              </c:numCache>
            </c:numRef>
          </c:val>
          <c:smooth val="0"/>
          <c:extLst>
            <c:ext xmlns:c16="http://schemas.microsoft.com/office/drawing/2014/chart" uri="{C3380CC4-5D6E-409C-BE32-E72D297353CC}">
              <c16:uniqueId val="{00000001-0173-46E8-81EB-3B295C7576A6}"/>
            </c:ext>
          </c:extLst>
        </c:ser>
        <c:ser>
          <c:idx val="3"/>
          <c:order val="2"/>
          <c:spPr>
            <a:ln w="12700">
              <a:solidFill>
                <a:srgbClr val="CCFFFF"/>
              </a:solidFill>
              <a:prstDash val="sysDash"/>
            </a:ln>
          </c:spPr>
          <c:marker>
            <c:symbol val="none"/>
          </c:marker>
          <c:val>
            <c:numRef>
              <c:f>Zbirno!$I$115:$I$124</c:f>
              <c:numCache>
                <c:formatCode>#,##0</c:formatCode>
                <c:ptCount val="10"/>
                <c:pt idx="0" formatCode="General">
                  <c:v>0</c:v>
                </c:pt>
                <c:pt idx="1">
                  <c:v>6000</c:v>
                </c:pt>
                <c:pt idx="2" formatCode="General">
                  <c:v>15</c:v>
                </c:pt>
                <c:pt idx="3">
                  <c:v>4818</c:v>
                </c:pt>
                <c:pt idx="4">
                  <c:v>1065</c:v>
                </c:pt>
                <c:pt idx="5" formatCode="General">
                  <c:v>72</c:v>
                </c:pt>
                <c:pt idx="6">
                  <c:v>5898</c:v>
                </c:pt>
              </c:numCache>
            </c:numRef>
          </c:val>
          <c:smooth val="0"/>
          <c:extLst>
            <c:ext xmlns:c16="http://schemas.microsoft.com/office/drawing/2014/chart" uri="{C3380CC4-5D6E-409C-BE32-E72D297353CC}">
              <c16:uniqueId val="{00000003-0173-46E8-81EB-3B295C7576A6}"/>
            </c:ext>
          </c:extLst>
        </c:ser>
        <c:dLbls>
          <c:showLegendKey val="0"/>
          <c:showVal val="0"/>
          <c:showCatName val="0"/>
          <c:showSerName val="0"/>
          <c:showPercent val="0"/>
          <c:showBubbleSize val="0"/>
        </c:dLbls>
        <c:smooth val="0"/>
        <c:axId val="-533951376"/>
        <c:axId val="-533952464"/>
      </c:lineChart>
      <c:catAx>
        <c:axId val="-533951376"/>
        <c:scaling>
          <c:orientation val="minMax"/>
        </c:scaling>
        <c:delete val="1"/>
        <c:axPos val="b"/>
        <c:numFmt formatCode="General" sourceLinked="1"/>
        <c:majorTickMark val="out"/>
        <c:minorTickMark val="none"/>
        <c:tickLblPos val="nextTo"/>
        <c:crossAx val="-533952464"/>
        <c:crosses val="autoZero"/>
        <c:auto val="1"/>
        <c:lblAlgn val="ctr"/>
        <c:lblOffset val="100"/>
        <c:tickLblSkip val="1"/>
        <c:tickMarkSkip val="1"/>
        <c:noMultiLvlLbl val="0"/>
      </c:catAx>
      <c:valAx>
        <c:axId val="-533952464"/>
        <c:scaling>
          <c:orientation val="minMax"/>
        </c:scaling>
        <c:delete val="1"/>
        <c:axPos val="l"/>
        <c:numFmt formatCode="General" sourceLinked="1"/>
        <c:majorTickMark val="out"/>
        <c:minorTickMark val="none"/>
        <c:tickLblPos val="nextTo"/>
        <c:crossAx val="-533951376"/>
        <c:crosses val="autoZero"/>
        <c:crossBetween val="between"/>
      </c:valAx>
      <c:spPr>
        <a:noFill/>
        <a:ln w="25400">
          <a:noFill/>
        </a:ln>
      </c:spPr>
    </c:plotArea>
    <c:plotVisOnly val="1"/>
    <c:dispBlanksAs val="gap"/>
    <c:showDLblsOverMax val="0"/>
  </c:chart>
  <c:spPr>
    <a:noFill/>
    <a:ln w="9525">
      <a:noFill/>
    </a:ln>
  </c:spPr>
  <c:txPr>
    <a:bodyPr/>
    <a:lstStyle/>
    <a:p>
      <a:pPr>
        <a:defRPr sz="850" b="0" i="0" u="none" strike="noStrike" baseline="0">
          <a:solidFill>
            <a:srgbClr val="000000"/>
          </a:solidFill>
          <a:latin typeface="Arial"/>
          <a:ea typeface="Arial"/>
          <a:cs typeface="Arial"/>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26717135767785"/>
          <c:y val="6.5843886010987382E-2"/>
          <c:w val="0.88011016278279752"/>
          <c:h val="0.83950954664009925"/>
        </c:manualLayout>
      </c:layout>
      <c:lineChart>
        <c:grouping val="standard"/>
        <c:varyColors val="0"/>
        <c:ser>
          <c:idx val="0"/>
          <c:order val="0"/>
          <c:spPr>
            <a:ln w="25400">
              <a:solidFill>
                <a:srgbClr val="FFFFFF"/>
              </a:solidFill>
              <a:prstDash val="solid"/>
            </a:ln>
          </c:spPr>
          <c:marker>
            <c:symbol val="none"/>
          </c:marker>
          <c:val>
            <c:numRef>
              <c:f>Zbirno!$E$115:$E$124</c:f>
              <c:numCache>
                <c:formatCode>#,##0</c:formatCode>
                <c:ptCount val="10"/>
                <c:pt idx="0" formatCode="General">
                  <c:v>0</c:v>
                </c:pt>
                <c:pt idx="1">
                  <c:v>28000</c:v>
                </c:pt>
                <c:pt idx="2">
                  <c:v>8885</c:v>
                </c:pt>
                <c:pt idx="3">
                  <c:v>10417</c:v>
                </c:pt>
                <c:pt idx="4">
                  <c:v>7874</c:v>
                </c:pt>
                <c:pt idx="5" formatCode="General">
                  <c:v>808</c:v>
                </c:pt>
                <c:pt idx="6">
                  <c:v>27176</c:v>
                </c:pt>
              </c:numCache>
            </c:numRef>
          </c:val>
          <c:smooth val="0"/>
          <c:extLst>
            <c:ext xmlns:c16="http://schemas.microsoft.com/office/drawing/2014/chart" uri="{C3380CC4-5D6E-409C-BE32-E72D297353CC}">
              <c16:uniqueId val="{00000000-E8EF-4862-B348-3953C1398847}"/>
            </c:ext>
          </c:extLst>
        </c:ser>
        <c:ser>
          <c:idx val="1"/>
          <c:order val="1"/>
          <c:spPr>
            <a:ln w="3175">
              <a:solidFill>
                <a:srgbClr val="CCFFFF"/>
              </a:solidFill>
              <a:prstDash val="sysDash"/>
            </a:ln>
          </c:spPr>
          <c:marker>
            <c:symbol val="none"/>
          </c:marker>
          <c:val>
            <c:numRef>
              <c:f>Zbirno!$F$115:$F$124</c:f>
              <c:numCache>
                <c:formatCode>#,##0</c:formatCode>
                <c:ptCount val="10"/>
                <c:pt idx="0" formatCode="General">
                  <c:v>0</c:v>
                </c:pt>
                <c:pt idx="1">
                  <c:v>23500</c:v>
                </c:pt>
                <c:pt idx="2">
                  <c:v>7228</c:v>
                </c:pt>
                <c:pt idx="3">
                  <c:v>9013</c:v>
                </c:pt>
                <c:pt idx="4">
                  <c:v>6545</c:v>
                </c:pt>
                <c:pt idx="5" formatCode="General">
                  <c:v>663</c:v>
                </c:pt>
                <c:pt idx="6">
                  <c:v>22786</c:v>
                </c:pt>
              </c:numCache>
            </c:numRef>
          </c:val>
          <c:smooth val="0"/>
          <c:extLst>
            <c:ext xmlns:c16="http://schemas.microsoft.com/office/drawing/2014/chart" uri="{C3380CC4-5D6E-409C-BE32-E72D297353CC}">
              <c16:uniqueId val="{00000001-E8EF-4862-B348-3953C1398847}"/>
            </c:ext>
          </c:extLst>
        </c:ser>
        <c:ser>
          <c:idx val="3"/>
          <c:order val="2"/>
          <c:spPr>
            <a:ln w="12700">
              <a:solidFill>
                <a:srgbClr val="CCFFFF"/>
              </a:solidFill>
              <a:prstDash val="sysDash"/>
            </a:ln>
          </c:spPr>
          <c:marker>
            <c:symbol val="none"/>
          </c:marker>
          <c:val>
            <c:numRef>
              <c:f>Zbirno!$I$115:$I$124</c:f>
              <c:numCache>
                <c:formatCode>#,##0</c:formatCode>
                <c:ptCount val="10"/>
                <c:pt idx="0" formatCode="General">
                  <c:v>0</c:v>
                </c:pt>
                <c:pt idx="1">
                  <c:v>6000</c:v>
                </c:pt>
                <c:pt idx="2" formatCode="General">
                  <c:v>15</c:v>
                </c:pt>
                <c:pt idx="3">
                  <c:v>4818</c:v>
                </c:pt>
                <c:pt idx="4">
                  <c:v>1065</c:v>
                </c:pt>
                <c:pt idx="5" formatCode="General">
                  <c:v>72</c:v>
                </c:pt>
                <c:pt idx="6">
                  <c:v>5898</c:v>
                </c:pt>
              </c:numCache>
            </c:numRef>
          </c:val>
          <c:smooth val="0"/>
          <c:extLst>
            <c:ext xmlns:c16="http://schemas.microsoft.com/office/drawing/2014/chart" uri="{C3380CC4-5D6E-409C-BE32-E72D297353CC}">
              <c16:uniqueId val="{00000003-E8EF-4862-B348-3953C1398847}"/>
            </c:ext>
          </c:extLst>
        </c:ser>
        <c:dLbls>
          <c:showLegendKey val="0"/>
          <c:showVal val="0"/>
          <c:showCatName val="0"/>
          <c:showSerName val="0"/>
          <c:showPercent val="0"/>
          <c:showBubbleSize val="0"/>
        </c:dLbls>
        <c:smooth val="0"/>
        <c:axId val="-533951376"/>
        <c:axId val="-533952464"/>
      </c:lineChart>
      <c:catAx>
        <c:axId val="-533951376"/>
        <c:scaling>
          <c:orientation val="minMax"/>
        </c:scaling>
        <c:delete val="1"/>
        <c:axPos val="b"/>
        <c:numFmt formatCode="General" sourceLinked="1"/>
        <c:majorTickMark val="out"/>
        <c:minorTickMark val="none"/>
        <c:tickLblPos val="nextTo"/>
        <c:crossAx val="-533952464"/>
        <c:crosses val="autoZero"/>
        <c:auto val="1"/>
        <c:lblAlgn val="ctr"/>
        <c:lblOffset val="100"/>
        <c:tickLblSkip val="1"/>
        <c:tickMarkSkip val="1"/>
        <c:noMultiLvlLbl val="0"/>
      </c:catAx>
      <c:valAx>
        <c:axId val="-533952464"/>
        <c:scaling>
          <c:orientation val="minMax"/>
        </c:scaling>
        <c:delete val="1"/>
        <c:axPos val="l"/>
        <c:numFmt formatCode="General" sourceLinked="1"/>
        <c:majorTickMark val="out"/>
        <c:minorTickMark val="none"/>
        <c:tickLblPos val="nextTo"/>
        <c:crossAx val="-533951376"/>
        <c:crosses val="autoZero"/>
        <c:crossBetween val="between"/>
      </c:valAx>
      <c:spPr>
        <a:noFill/>
        <a:ln w="25400">
          <a:noFill/>
        </a:ln>
      </c:spPr>
    </c:plotArea>
    <c:plotVisOnly val="1"/>
    <c:dispBlanksAs val="gap"/>
    <c:showDLblsOverMax val="0"/>
  </c:chart>
  <c:spPr>
    <a:noFill/>
    <a:ln w="9525">
      <a:noFill/>
    </a:ln>
  </c:spPr>
  <c:txPr>
    <a:bodyPr/>
    <a:lstStyle/>
    <a:p>
      <a:pPr>
        <a:defRPr sz="850" b="0" i="0" u="none" strike="noStrike" baseline="0">
          <a:solidFill>
            <a:srgbClr val="000000"/>
          </a:solidFill>
          <a:latin typeface="Arial"/>
          <a:ea typeface="Arial"/>
          <a:cs typeface="Arial"/>
        </a:defRPr>
      </a:pPr>
      <a:endParaRPr lang="en-US"/>
    </a:p>
  </c:txPr>
  <c:printSettings>
    <c:headerFooter alignWithMargins="0"/>
    <c:pageMargins b="1" l="0.7500000000000081" r="0.7500000000000081" t="1" header="0.5" footer="0.5"/>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bs-Latn-BA"/>
              <a:t>BILANS</a:t>
            </a:r>
            <a:r>
              <a:rPr lang="bs-Latn-BA" baseline="0"/>
              <a:t> ELEKTRIČNE ENERGIJE</a:t>
            </a:r>
            <a:endParaRPr lang="en-US"/>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8.8702983527055301E-2"/>
          <c:y val="0.17059796916406297"/>
          <c:w val="0.90439592633871557"/>
          <c:h val="0.37760882382930427"/>
        </c:manualLayout>
      </c:layout>
      <c:barChart>
        <c:barDir val="col"/>
        <c:grouping val="clustered"/>
        <c:varyColors val="0"/>
        <c:ser>
          <c:idx val="0"/>
          <c:order val="0"/>
          <c:tx>
            <c:v>Ostala potrošnja</c:v>
          </c:tx>
          <c:spPr>
            <a:solidFill>
              <a:schemeClr val="accent1"/>
            </a:solidFill>
            <a:ln>
              <a:noFill/>
            </a:ln>
            <a:effectLst/>
          </c:spPr>
          <c:invertIfNegative val="0"/>
          <c:val>
            <c:numRef>
              <c:f>Zbirno!$A$59:$C$59</c:f>
              <c:numCache>
                <c:formatCode>General</c:formatCode>
                <c:ptCount val="3"/>
                <c:pt idx="0">
                  <c:v>0</c:v>
                </c:pt>
              </c:numCache>
            </c:numRef>
          </c:val>
          <c:extLst>
            <c:ext xmlns:c16="http://schemas.microsoft.com/office/drawing/2014/chart" uri="{C3380CC4-5D6E-409C-BE32-E72D297353CC}">
              <c16:uniqueId val="{00000000-84FD-4871-B720-68AF09E8FF75}"/>
            </c:ext>
          </c:extLst>
        </c:ser>
        <c:ser>
          <c:idx val="1"/>
          <c:order val="1"/>
          <c:tx>
            <c:v>Proizvodnja iz FNE</c:v>
          </c:tx>
          <c:spPr>
            <a:solidFill>
              <a:schemeClr val="accent2">
                <a:lumMod val="60000"/>
                <a:lumOff val="40000"/>
              </a:schemeClr>
            </a:solidFill>
            <a:ln>
              <a:noFill/>
            </a:ln>
            <a:effectLst/>
          </c:spPr>
          <c:invertIfNegative val="0"/>
          <c:val>
            <c:numRef>
              <c:f>Zbirno!$A$60:$C$60</c:f>
              <c:numCache>
                <c:formatCode>General</c:formatCode>
                <c:ptCount val="3"/>
              </c:numCache>
            </c:numRef>
          </c:val>
          <c:extLst>
            <c:ext xmlns:c16="http://schemas.microsoft.com/office/drawing/2014/chart" uri="{C3380CC4-5D6E-409C-BE32-E72D297353CC}">
              <c16:uniqueId val="{00000001-84FD-4871-B720-68AF09E8FF75}"/>
            </c:ext>
          </c:extLst>
        </c:ser>
        <c:ser>
          <c:idx val="2"/>
          <c:order val="2"/>
          <c:spPr>
            <a:solidFill>
              <a:schemeClr val="accent3"/>
            </a:solidFill>
            <a:ln>
              <a:noFill/>
            </a:ln>
            <a:effectLst/>
          </c:spPr>
          <c:invertIfNegative val="0"/>
          <c:val>
            <c:numRef>
              <c:f>Zbirno!$C$61</c:f>
              <c:numCache>
                <c:formatCode>General</c:formatCode>
                <c:ptCount val="1"/>
                <c:pt idx="0">
                  <c:v>0</c:v>
                </c:pt>
              </c:numCache>
            </c:numRef>
          </c:val>
          <c:extLst>
            <c:ext xmlns:c16="http://schemas.microsoft.com/office/drawing/2014/chart" uri="{C3380CC4-5D6E-409C-BE32-E72D297353CC}">
              <c16:uniqueId val="{00000002-84FD-4871-B720-68AF09E8FF75}"/>
            </c:ext>
          </c:extLst>
        </c:ser>
        <c:ser>
          <c:idx val="3"/>
          <c:order val="3"/>
          <c:tx>
            <c:v>Ukupna potrošnja električne energije</c:v>
          </c:tx>
          <c:spPr>
            <a:solidFill>
              <a:schemeClr val="accent4"/>
            </a:solidFill>
            <a:ln>
              <a:noFill/>
            </a:ln>
            <a:effectLst/>
          </c:spPr>
          <c:invertIfNegative val="0"/>
          <c:val>
            <c:numRef>
              <c:f>Zbirno!$C$62</c:f>
              <c:numCache>
                <c:formatCode>General</c:formatCode>
                <c:ptCount val="1"/>
                <c:pt idx="0">
                  <c:v>0</c:v>
                </c:pt>
              </c:numCache>
            </c:numRef>
          </c:val>
          <c:extLst>
            <c:ext xmlns:c16="http://schemas.microsoft.com/office/drawing/2014/chart" uri="{C3380CC4-5D6E-409C-BE32-E72D297353CC}">
              <c16:uniqueId val="{00000003-84FD-4871-B720-68AF09E8FF75}"/>
            </c:ext>
          </c:extLst>
        </c:ser>
        <c:ser>
          <c:idx val="4"/>
          <c:order val="4"/>
          <c:spPr>
            <a:solidFill>
              <a:schemeClr val="accent5"/>
            </a:solidFill>
            <a:ln>
              <a:noFill/>
            </a:ln>
            <a:effectLst/>
          </c:spPr>
          <c:invertIfNegative val="0"/>
          <c:val>
            <c:numRef>
              <c:f>Zbirno!$C$63</c:f>
              <c:numCache>
                <c:formatCode>General</c:formatCode>
                <c:ptCount val="1"/>
                <c:pt idx="0">
                  <c:v>0</c:v>
                </c:pt>
              </c:numCache>
            </c:numRef>
          </c:val>
          <c:extLst>
            <c:ext xmlns:c16="http://schemas.microsoft.com/office/drawing/2014/chart" uri="{C3380CC4-5D6E-409C-BE32-E72D297353CC}">
              <c16:uniqueId val="{00000004-84FD-4871-B720-68AF09E8FF75}"/>
            </c:ext>
          </c:extLst>
        </c:ser>
        <c:ser>
          <c:idx val="5"/>
          <c:order val="5"/>
          <c:spPr>
            <a:solidFill>
              <a:schemeClr val="accent6"/>
            </a:solidFill>
            <a:ln>
              <a:noFill/>
            </a:ln>
            <a:effectLst/>
          </c:spPr>
          <c:invertIfNegative val="0"/>
          <c:val>
            <c:numRef>
              <c:f>Zbirno!$C$64</c:f>
              <c:numCache>
                <c:formatCode>General</c:formatCode>
                <c:ptCount val="1"/>
                <c:pt idx="0">
                  <c:v>0</c:v>
                </c:pt>
              </c:numCache>
            </c:numRef>
          </c:val>
          <c:extLst>
            <c:ext xmlns:c16="http://schemas.microsoft.com/office/drawing/2014/chart" uri="{C3380CC4-5D6E-409C-BE32-E72D297353CC}">
              <c16:uniqueId val="{00000005-84FD-4871-B720-68AF09E8FF75}"/>
            </c:ext>
          </c:extLst>
        </c:ser>
        <c:ser>
          <c:idx val="6"/>
          <c:order val="6"/>
          <c:tx>
            <c:v>Proizvodnja iz TE</c:v>
          </c:tx>
          <c:spPr>
            <a:solidFill>
              <a:schemeClr val="accent5">
                <a:lumMod val="75000"/>
              </a:schemeClr>
            </a:solidFill>
            <a:ln>
              <a:noFill/>
            </a:ln>
            <a:effectLst/>
          </c:spPr>
          <c:invertIfNegative val="0"/>
          <c:val>
            <c:numRef>
              <c:f>Zbirno!$C$65</c:f>
              <c:numCache>
                <c:formatCode>General</c:formatCode>
                <c:ptCount val="1"/>
                <c:pt idx="0">
                  <c:v>0</c:v>
                </c:pt>
              </c:numCache>
            </c:numRef>
          </c:val>
          <c:extLst>
            <c:ext xmlns:c16="http://schemas.microsoft.com/office/drawing/2014/chart" uri="{C3380CC4-5D6E-409C-BE32-E72D297353CC}">
              <c16:uniqueId val="{00000006-84FD-4871-B720-68AF09E8FF75}"/>
            </c:ext>
          </c:extLst>
        </c:ser>
        <c:ser>
          <c:idx val="7"/>
          <c:order val="7"/>
          <c:tx>
            <c:v>Potrošnja rasvjeta</c:v>
          </c:tx>
          <c:spPr>
            <a:solidFill>
              <a:schemeClr val="accent2">
                <a:lumMod val="60000"/>
              </a:schemeClr>
            </a:solidFill>
            <a:ln>
              <a:noFill/>
            </a:ln>
            <a:effectLst/>
          </c:spPr>
          <c:invertIfNegative val="0"/>
          <c:val>
            <c:numRef>
              <c:f>Zbirno!$A$66:$C$66</c:f>
              <c:numCache>
                <c:formatCode>General</c:formatCode>
                <c:ptCount val="3"/>
                <c:pt idx="0">
                  <c:v>0</c:v>
                </c:pt>
              </c:numCache>
            </c:numRef>
          </c:val>
          <c:extLst>
            <c:ext xmlns:c16="http://schemas.microsoft.com/office/drawing/2014/chart" uri="{C3380CC4-5D6E-409C-BE32-E72D297353CC}">
              <c16:uniqueId val="{00000007-84FD-4871-B720-68AF09E8FF75}"/>
            </c:ext>
          </c:extLst>
        </c:ser>
        <c:ser>
          <c:idx val="8"/>
          <c:order val="8"/>
          <c:tx>
            <c:v>Potrošnja domaćinstva</c:v>
          </c:tx>
          <c:spPr>
            <a:solidFill>
              <a:srgbClr val="1A4652"/>
            </a:solidFill>
            <a:ln>
              <a:noFill/>
            </a:ln>
            <a:effectLst/>
          </c:spPr>
          <c:invertIfNegative val="0"/>
          <c:val>
            <c:numRef>
              <c:f>Zbirno!$A$67:$C$67</c:f>
              <c:numCache>
                <c:formatCode>General</c:formatCode>
                <c:ptCount val="3"/>
                <c:pt idx="0">
                  <c:v>0</c:v>
                </c:pt>
              </c:numCache>
            </c:numRef>
          </c:val>
          <c:extLst>
            <c:ext xmlns:c16="http://schemas.microsoft.com/office/drawing/2014/chart" uri="{C3380CC4-5D6E-409C-BE32-E72D297353CC}">
              <c16:uniqueId val="{00000008-84FD-4871-B720-68AF09E8FF75}"/>
            </c:ext>
          </c:extLst>
        </c:ser>
        <c:ser>
          <c:idx val="9"/>
          <c:order val="9"/>
          <c:tx>
            <c:v>Potrošnja na 10(20) kV</c:v>
          </c:tx>
          <c:spPr>
            <a:solidFill>
              <a:schemeClr val="accent4">
                <a:lumMod val="60000"/>
              </a:schemeClr>
            </a:solidFill>
            <a:ln>
              <a:noFill/>
            </a:ln>
            <a:effectLst/>
          </c:spPr>
          <c:invertIfNegative val="0"/>
          <c:val>
            <c:numRef>
              <c:f>Zbirno!$A$68:$C$68</c:f>
              <c:numCache>
                <c:formatCode>General</c:formatCode>
                <c:ptCount val="3"/>
                <c:pt idx="0">
                  <c:v>0</c:v>
                </c:pt>
              </c:numCache>
            </c:numRef>
          </c:val>
          <c:extLst>
            <c:ext xmlns:c16="http://schemas.microsoft.com/office/drawing/2014/chart" uri="{C3380CC4-5D6E-409C-BE32-E72D297353CC}">
              <c16:uniqueId val="{00000009-84FD-4871-B720-68AF09E8FF75}"/>
            </c:ext>
          </c:extLst>
        </c:ser>
        <c:ser>
          <c:idx val="10"/>
          <c:order val="10"/>
          <c:tx>
            <c:v>Gubici u distributivnoj mreži</c:v>
          </c:tx>
          <c:spPr>
            <a:solidFill>
              <a:schemeClr val="tx2">
                <a:lumMod val="75000"/>
              </a:schemeClr>
            </a:solidFill>
            <a:ln>
              <a:noFill/>
            </a:ln>
            <a:effectLst/>
          </c:spPr>
          <c:invertIfNegative val="0"/>
          <c:val>
            <c:numRef>
              <c:f>Zbirno!$A$69:$C$69</c:f>
              <c:numCache>
                <c:formatCode>General</c:formatCode>
                <c:ptCount val="3"/>
                <c:pt idx="0">
                  <c:v>0</c:v>
                </c:pt>
              </c:numCache>
            </c:numRef>
          </c:val>
          <c:extLst>
            <c:ext xmlns:c16="http://schemas.microsoft.com/office/drawing/2014/chart" uri="{C3380CC4-5D6E-409C-BE32-E72D297353CC}">
              <c16:uniqueId val="{0000000A-84FD-4871-B720-68AF09E8FF75}"/>
            </c:ext>
          </c:extLst>
        </c:ser>
        <c:ser>
          <c:idx val="11"/>
          <c:order val="11"/>
          <c:tx>
            <c:v>Proizvodnja iz HE</c:v>
          </c:tx>
          <c:spPr>
            <a:solidFill>
              <a:schemeClr val="accent6">
                <a:lumMod val="75000"/>
              </a:schemeClr>
            </a:solidFill>
            <a:ln>
              <a:noFill/>
            </a:ln>
            <a:effectLst/>
          </c:spPr>
          <c:invertIfNegative val="0"/>
          <c:val>
            <c:numRef>
              <c:f>Zbirno!$B$70:$C$70</c:f>
              <c:numCache>
                <c:formatCode>General</c:formatCode>
                <c:ptCount val="2"/>
                <c:pt idx="0">
                  <c:v>0</c:v>
                </c:pt>
              </c:numCache>
            </c:numRef>
          </c:val>
          <c:extLst>
            <c:ext xmlns:c16="http://schemas.microsoft.com/office/drawing/2014/chart" uri="{C3380CC4-5D6E-409C-BE32-E72D297353CC}">
              <c16:uniqueId val="{0000000B-84FD-4871-B720-68AF09E8FF75}"/>
            </c:ext>
          </c:extLst>
        </c:ser>
        <c:ser>
          <c:idx val="12"/>
          <c:order val="12"/>
          <c:tx>
            <c:v>Proizvodnja iz VE</c:v>
          </c:tx>
          <c:spPr>
            <a:solidFill>
              <a:schemeClr val="accent1">
                <a:lumMod val="80000"/>
                <a:lumOff val="20000"/>
              </a:schemeClr>
            </a:solidFill>
            <a:ln>
              <a:noFill/>
            </a:ln>
            <a:effectLst/>
          </c:spPr>
          <c:invertIfNegative val="0"/>
          <c:val>
            <c:numRef>
              <c:f>Zbirno!$B$71:$C$71</c:f>
              <c:numCache>
                <c:formatCode>General</c:formatCode>
                <c:ptCount val="2"/>
                <c:pt idx="0">
                  <c:v>0</c:v>
                </c:pt>
              </c:numCache>
            </c:numRef>
          </c:val>
          <c:extLst>
            <c:ext xmlns:c16="http://schemas.microsoft.com/office/drawing/2014/chart" uri="{C3380CC4-5D6E-409C-BE32-E72D297353CC}">
              <c16:uniqueId val="{0000000C-84FD-4871-B720-68AF09E8FF75}"/>
            </c:ext>
          </c:extLst>
        </c:ser>
        <c:ser>
          <c:idx val="13"/>
          <c:order val="13"/>
          <c:tx>
            <c:v>Ukupna potrošnja na 0.4 kV</c:v>
          </c:tx>
          <c:spPr>
            <a:solidFill>
              <a:schemeClr val="accent2">
                <a:lumMod val="80000"/>
                <a:lumOff val="20000"/>
              </a:schemeClr>
            </a:solidFill>
            <a:ln>
              <a:noFill/>
            </a:ln>
            <a:effectLst/>
          </c:spPr>
          <c:invertIfNegative val="0"/>
          <c:val>
            <c:numRef>
              <c:f>Zbirno!$B$72:$C$72</c:f>
              <c:numCache>
                <c:formatCode>General</c:formatCode>
                <c:ptCount val="2"/>
                <c:pt idx="0">
                  <c:v>0</c:v>
                </c:pt>
              </c:numCache>
            </c:numRef>
          </c:val>
          <c:extLst>
            <c:ext xmlns:c16="http://schemas.microsoft.com/office/drawing/2014/chart" uri="{C3380CC4-5D6E-409C-BE32-E72D297353CC}">
              <c16:uniqueId val="{0000000D-84FD-4871-B720-68AF09E8FF75}"/>
            </c:ext>
          </c:extLst>
        </c:ser>
        <c:ser>
          <c:idx val="14"/>
          <c:order val="14"/>
          <c:tx>
            <c:v>Ukupni gubici električne energije</c:v>
          </c:tx>
          <c:spPr>
            <a:solidFill>
              <a:schemeClr val="accent3">
                <a:lumMod val="80000"/>
                <a:lumOff val="20000"/>
              </a:schemeClr>
            </a:solidFill>
            <a:ln>
              <a:noFill/>
            </a:ln>
            <a:effectLst/>
          </c:spPr>
          <c:invertIfNegative val="0"/>
          <c:val>
            <c:numRef>
              <c:f>Zbirno!$C$73</c:f>
              <c:numCache>
                <c:formatCode>General</c:formatCode>
                <c:ptCount val="1"/>
                <c:pt idx="0">
                  <c:v>0</c:v>
                </c:pt>
              </c:numCache>
            </c:numRef>
          </c:val>
          <c:extLst>
            <c:ext xmlns:c16="http://schemas.microsoft.com/office/drawing/2014/chart" uri="{C3380CC4-5D6E-409C-BE32-E72D297353CC}">
              <c16:uniqueId val="{0000000E-84FD-4871-B720-68AF09E8FF75}"/>
            </c:ext>
          </c:extLst>
        </c:ser>
        <c:ser>
          <c:idx val="15"/>
          <c:order val="15"/>
          <c:tx>
            <c:v>Ukupna proizvodnja električne energije</c:v>
          </c:tx>
          <c:spPr>
            <a:solidFill>
              <a:schemeClr val="accent4">
                <a:lumMod val="80000"/>
                <a:lumOff val="20000"/>
              </a:schemeClr>
            </a:solidFill>
            <a:ln>
              <a:noFill/>
            </a:ln>
            <a:effectLst/>
          </c:spPr>
          <c:invertIfNegative val="0"/>
          <c:val>
            <c:numRef>
              <c:f>Zbirno!$C$74</c:f>
              <c:numCache>
                <c:formatCode>General</c:formatCode>
                <c:ptCount val="1"/>
                <c:pt idx="0">
                  <c:v>0</c:v>
                </c:pt>
              </c:numCache>
            </c:numRef>
          </c:val>
          <c:extLst>
            <c:ext xmlns:c16="http://schemas.microsoft.com/office/drawing/2014/chart" uri="{C3380CC4-5D6E-409C-BE32-E72D297353CC}">
              <c16:uniqueId val="{0000000F-84FD-4871-B720-68AF09E8FF75}"/>
            </c:ext>
          </c:extLst>
        </c:ser>
        <c:ser>
          <c:idx val="16"/>
          <c:order val="16"/>
          <c:tx>
            <c:v>Potrošnja na 35 kV</c:v>
          </c:tx>
          <c:spPr>
            <a:solidFill>
              <a:schemeClr val="accent3">
                <a:lumMod val="50000"/>
              </a:schemeClr>
            </a:solidFill>
            <a:ln>
              <a:noFill/>
            </a:ln>
            <a:effectLst/>
          </c:spPr>
          <c:invertIfNegative val="0"/>
          <c:val>
            <c:numRef>
              <c:f>Zbirno!$C$75</c:f>
              <c:numCache>
                <c:formatCode>General</c:formatCode>
                <c:ptCount val="1"/>
                <c:pt idx="0">
                  <c:v>0</c:v>
                </c:pt>
              </c:numCache>
            </c:numRef>
          </c:val>
          <c:extLst>
            <c:ext xmlns:c16="http://schemas.microsoft.com/office/drawing/2014/chart" uri="{C3380CC4-5D6E-409C-BE32-E72D297353CC}">
              <c16:uniqueId val="{00000010-84FD-4871-B720-68AF09E8FF75}"/>
            </c:ext>
          </c:extLst>
        </c:ser>
        <c:ser>
          <c:idx val="17"/>
          <c:order val="17"/>
          <c:spPr>
            <a:solidFill>
              <a:schemeClr val="accent6">
                <a:lumMod val="80000"/>
                <a:lumOff val="20000"/>
              </a:schemeClr>
            </a:solidFill>
            <a:ln>
              <a:noFill/>
            </a:ln>
            <a:effectLst/>
          </c:spPr>
          <c:invertIfNegative val="0"/>
          <c:val>
            <c:numRef>
              <c:f>Zbirno!$C$76</c:f>
              <c:numCache>
                <c:formatCode>General</c:formatCode>
                <c:ptCount val="1"/>
                <c:pt idx="0">
                  <c:v>0</c:v>
                </c:pt>
              </c:numCache>
            </c:numRef>
          </c:val>
          <c:extLst>
            <c:ext xmlns:c16="http://schemas.microsoft.com/office/drawing/2014/chart" uri="{C3380CC4-5D6E-409C-BE32-E72D297353CC}">
              <c16:uniqueId val="{00000011-84FD-4871-B720-68AF09E8FF75}"/>
            </c:ext>
          </c:extLst>
        </c:ser>
        <c:ser>
          <c:idx val="18"/>
          <c:order val="18"/>
          <c:spPr>
            <a:solidFill>
              <a:schemeClr val="accent1">
                <a:lumMod val="80000"/>
              </a:schemeClr>
            </a:solidFill>
            <a:ln>
              <a:noFill/>
            </a:ln>
            <a:effectLst/>
          </c:spPr>
          <c:invertIfNegative val="0"/>
          <c:val>
            <c:numRef>
              <c:f>Zbirno!$A$77:$C$77</c:f>
              <c:numCache>
                <c:formatCode>General</c:formatCode>
                <c:ptCount val="3"/>
                <c:pt idx="0">
                  <c:v>0</c:v>
                </c:pt>
              </c:numCache>
            </c:numRef>
          </c:val>
          <c:extLst>
            <c:ext xmlns:c16="http://schemas.microsoft.com/office/drawing/2014/chart" uri="{C3380CC4-5D6E-409C-BE32-E72D297353CC}">
              <c16:uniqueId val="{00000012-84FD-4871-B720-68AF09E8FF75}"/>
            </c:ext>
          </c:extLst>
        </c:ser>
        <c:ser>
          <c:idx val="19"/>
          <c:order val="19"/>
          <c:spPr>
            <a:solidFill>
              <a:schemeClr val="accent2">
                <a:lumMod val="80000"/>
              </a:schemeClr>
            </a:solidFill>
            <a:ln>
              <a:noFill/>
            </a:ln>
            <a:effectLst/>
          </c:spPr>
          <c:invertIfNegative val="0"/>
          <c:val>
            <c:numRef>
              <c:f>Zbirno!$A$78:$C$78</c:f>
              <c:numCache>
                <c:formatCode>General</c:formatCode>
                <c:ptCount val="3"/>
                <c:pt idx="0">
                  <c:v>0</c:v>
                </c:pt>
              </c:numCache>
            </c:numRef>
          </c:val>
          <c:extLst>
            <c:ext xmlns:c16="http://schemas.microsoft.com/office/drawing/2014/chart" uri="{C3380CC4-5D6E-409C-BE32-E72D297353CC}">
              <c16:uniqueId val="{00000013-84FD-4871-B720-68AF09E8FF75}"/>
            </c:ext>
          </c:extLst>
        </c:ser>
        <c:ser>
          <c:idx val="20"/>
          <c:order val="20"/>
          <c:spPr>
            <a:solidFill>
              <a:schemeClr val="accent3">
                <a:lumMod val="80000"/>
              </a:schemeClr>
            </a:solidFill>
            <a:ln>
              <a:noFill/>
            </a:ln>
            <a:effectLst/>
          </c:spPr>
          <c:invertIfNegative val="0"/>
          <c:val>
            <c:numRef>
              <c:f>Zbirno!$D$59</c:f>
              <c:numCache>
                <c:formatCode>@</c:formatCode>
                <c:ptCount val="1"/>
                <c:pt idx="0">
                  <c:v>0</c:v>
                </c:pt>
              </c:numCache>
            </c:numRef>
          </c:val>
          <c:extLst>
            <c:ext xmlns:c16="http://schemas.microsoft.com/office/drawing/2014/chart" uri="{C3380CC4-5D6E-409C-BE32-E72D297353CC}">
              <c16:uniqueId val="{00000014-84FD-4871-B720-68AF09E8FF75}"/>
            </c:ext>
          </c:extLst>
        </c:ser>
        <c:ser>
          <c:idx val="21"/>
          <c:order val="21"/>
          <c:spPr>
            <a:solidFill>
              <a:schemeClr val="accent4">
                <a:lumMod val="80000"/>
              </a:schemeClr>
            </a:solidFill>
            <a:ln>
              <a:noFill/>
            </a:ln>
            <a:effectLst/>
          </c:spPr>
          <c:invertIfNegative val="0"/>
          <c:val>
            <c:numRef>
              <c:f>Zbirno!$D$60</c:f>
              <c:numCache>
                <c:formatCode>@</c:formatCode>
                <c:ptCount val="1"/>
              </c:numCache>
            </c:numRef>
          </c:val>
          <c:extLst>
            <c:ext xmlns:c16="http://schemas.microsoft.com/office/drawing/2014/chart" uri="{C3380CC4-5D6E-409C-BE32-E72D297353CC}">
              <c16:uniqueId val="{00000015-84FD-4871-B720-68AF09E8FF75}"/>
            </c:ext>
          </c:extLst>
        </c:ser>
        <c:ser>
          <c:idx val="22"/>
          <c:order val="22"/>
          <c:spPr>
            <a:solidFill>
              <a:schemeClr val="accent5">
                <a:lumMod val="80000"/>
              </a:schemeClr>
            </a:solidFill>
            <a:ln>
              <a:noFill/>
            </a:ln>
            <a:effectLst/>
          </c:spPr>
          <c:invertIfNegative val="0"/>
          <c:val>
            <c:numRef>
              <c:f>Zbirno!$D$61</c:f>
              <c:numCache>
                <c:formatCode>#,##0</c:formatCode>
                <c:ptCount val="1"/>
                <c:pt idx="0">
                  <c:v>4757903</c:v>
                </c:pt>
              </c:numCache>
            </c:numRef>
          </c:val>
          <c:extLst>
            <c:ext xmlns:c16="http://schemas.microsoft.com/office/drawing/2014/chart" uri="{C3380CC4-5D6E-409C-BE32-E72D297353CC}">
              <c16:uniqueId val="{00000016-84FD-4871-B720-68AF09E8FF75}"/>
            </c:ext>
          </c:extLst>
        </c:ser>
        <c:ser>
          <c:idx val="23"/>
          <c:order val="23"/>
          <c:spPr>
            <a:solidFill>
              <a:schemeClr val="accent6">
                <a:lumMod val="80000"/>
              </a:schemeClr>
            </a:solidFill>
            <a:ln>
              <a:noFill/>
            </a:ln>
            <a:effectLst/>
          </c:spPr>
          <c:invertIfNegative val="0"/>
          <c:val>
            <c:numRef>
              <c:f>Zbirno!$D$62</c:f>
              <c:numCache>
                <c:formatCode>#,##0</c:formatCode>
                <c:ptCount val="1"/>
                <c:pt idx="0">
                  <c:v>2924931</c:v>
                </c:pt>
              </c:numCache>
            </c:numRef>
          </c:val>
          <c:extLst>
            <c:ext xmlns:c16="http://schemas.microsoft.com/office/drawing/2014/chart" uri="{C3380CC4-5D6E-409C-BE32-E72D297353CC}">
              <c16:uniqueId val="{00000017-84FD-4871-B720-68AF09E8FF75}"/>
            </c:ext>
          </c:extLst>
        </c:ser>
        <c:ser>
          <c:idx val="24"/>
          <c:order val="24"/>
          <c:spPr>
            <a:solidFill>
              <a:schemeClr val="accent1">
                <a:lumMod val="60000"/>
                <a:lumOff val="40000"/>
              </a:schemeClr>
            </a:solidFill>
            <a:ln>
              <a:noFill/>
            </a:ln>
            <a:effectLst/>
          </c:spPr>
          <c:invertIfNegative val="0"/>
          <c:val>
            <c:numRef>
              <c:f>Zbirno!$D$63</c:f>
              <c:numCache>
                <c:formatCode>#,##0</c:formatCode>
                <c:ptCount val="1"/>
                <c:pt idx="0">
                  <c:v>595299</c:v>
                </c:pt>
              </c:numCache>
            </c:numRef>
          </c:val>
          <c:extLst>
            <c:ext xmlns:c16="http://schemas.microsoft.com/office/drawing/2014/chart" uri="{C3380CC4-5D6E-409C-BE32-E72D297353CC}">
              <c16:uniqueId val="{00000018-84FD-4871-B720-68AF09E8FF75}"/>
            </c:ext>
          </c:extLst>
        </c:ser>
        <c:ser>
          <c:idx val="25"/>
          <c:order val="25"/>
          <c:spPr>
            <a:solidFill>
              <a:schemeClr val="accent2">
                <a:lumMod val="60000"/>
                <a:lumOff val="40000"/>
              </a:schemeClr>
            </a:solidFill>
            <a:ln>
              <a:noFill/>
            </a:ln>
            <a:effectLst/>
          </c:spPr>
          <c:invertIfNegative val="0"/>
          <c:val>
            <c:numRef>
              <c:f>Zbirno!$D$64</c:f>
              <c:numCache>
                <c:formatCode>#,##0</c:formatCode>
                <c:ptCount val="1"/>
                <c:pt idx="0">
                  <c:v>609535</c:v>
                </c:pt>
              </c:numCache>
            </c:numRef>
          </c:val>
          <c:extLst>
            <c:ext xmlns:c16="http://schemas.microsoft.com/office/drawing/2014/chart" uri="{C3380CC4-5D6E-409C-BE32-E72D297353CC}">
              <c16:uniqueId val="{00000019-84FD-4871-B720-68AF09E8FF75}"/>
            </c:ext>
          </c:extLst>
        </c:ser>
        <c:ser>
          <c:idx val="26"/>
          <c:order val="26"/>
          <c:spPr>
            <a:solidFill>
              <a:schemeClr val="accent3">
                <a:lumMod val="60000"/>
                <a:lumOff val="40000"/>
              </a:schemeClr>
            </a:solidFill>
            <a:ln>
              <a:noFill/>
            </a:ln>
            <a:effectLst/>
          </c:spPr>
          <c:invertIfNegative val="0"/>
          <c:val>
            <c:numRef>
              <c:f>Zbirno!$D$65</c:f>
              <c:numCache>
                <c:formatCode>General</c:formatCode>
                <c:ptCount val="1"/>
              </c:numCache>
            </c:numRef>
          </c:val>
          <c:extLst>
            <c:ext xmlns:c16="http://schemas.microsoft.com/office/drawing/2014/chart" uri="{C3380CC4-5D6E-409C-BE32-E72D297353CC}">
              <c16:uniqueId val="{0000001A-84FD-4871-B720-68AF09E8FF75}"/>
            </c:ext>
          </c:extLst>
        </c:ser>
        <c:ser>
          <c:idx val="27"/>
          <c:order val="27"/>
          <c:spPr>
            <a:solidFill>
              <a:schemeClr val="accent4">
                <a:lumMod val="60000"/>
                <a:lumOff val="40000"/>
              </a:schemeClr>
            </a:solidFill>
            <a:ln>
              <a:noFill/>
            </a:ln>
            <a:effectLst/>
          </c:spPr>
          <c:invertIfNegative val="0"/>
          <c:val>
            <c:numRef>
              <c:f>Zbirno!$D$66</c:f>
              <c:numCache>
                <c:formatCode>#,##0</c:formatCode>
                <c:ptCount val="1"/>
                <c:pt idx="0">
                  <c:v>8887668</c:v>
                </c:pt>
              </c:numCache>
            </c:numRef>
          </c:val>
          <c:extLst>
            <c:ext xmlns:c16="http://schemas.microsoft.com/office/drawing/2014/chart" uri="{C3380CC4-5D6E-409C-BE32-E72D297353CC}">
              <c16:uniqueId val="{0000001B-84FD-4871-B720-68AF09E8FF75}"/>
            </c:ext>
          </c:extLst>
        </c:ser>
        <c:ser>
          <c:idx val="28"/>
          <c:order val="28"/>
          <c:spPr>
            <a:solidFill>
              <a:schemeClr val="accent5">
                <a:lumMod val="60000"/>
                <a:lumOff val="40000"/>
              </a:schemeClr>
            </a:solidFill>
            <a:ln>
              <a:noFill/>
            </a:ln>
            <a:effectLst/>
          </c:spPr>
          <c:invertIfNegative val="0"/>
          <c:val>
            <c:numRef>
              <c:f>Zbirno!$D$67</c:f>
              <c:numCache>
                <c:formatCode>#,##0</c:formatCode>
                <c:ptCount val="1"/>
                <c:pt idx="0">
                  <c:v>27041</c:v>
                </c:pt>
              </c:numCache>
            </c:numRef>
          </c:val>
          <c:extLst>
            <c:ext xmlns:c16="http://schemas.microsoft.com/office/drawing/2014/chart" uri="{C3380CC4-5D6E-409C-BE32-E72D297353CC}">
              <c16:uniqueId val="{0000001C-84FD-4871-B720-68AF09E8FF75}"/>
            </c:ext>
          </c:extLst>
        </c:ser>
        <c:ser>
          <c:idx val="29"/>
          <c:order val="29"/>
          <c:spPr>
            <a:solidFill>
              <a:schemeClr val="accent6">
                <a:lumMod val="60000"/>
                <a:lumOff val="40000"/>
              </a:schemeClr>
            </a:solidFill>
            <a:ln>
              <a:noFill/>
            </a:ln>
            <a:effectLst/>
          </c:spPr>
          <c:invertIfNegative val="0"/>
          <c:val>
            <c:numRef>
              <c:f>Zbirno!$D$68</c:f>
              <c:numCache>
                <c:formatCode>#,##0</c:formatCode>
                <c:ptCount val="1"/>
                <c:pt idx="0">
                  <c:v>57150</c:v>
                </c:pt>
              </c:numCache>
            </c:numRef>
          </c:val>
          <c:extLst>
            <c:ext xmlns:c16="http://schemas.microsoft.com/office/drawing/2014/chart" uri="{C3380CC4-5D6E-409C-BE32-E72D297353CC}">
              <c16:uniqueId val="{0000001D-84FD-4871-B720-68AF09E8FF75}"/>
            </c:ext>
          </c:extLst>
        </c:ser>
        <c:ser>
          <c:idx val="30"/>
          <c:order val="30"/>
          <c:spPr>
            <a:solidFill>
              <a:schemeClr val="accent1">
                <a:lumMod val="50000"/>
              </a:schemeClr>
            </a:solidFill>
            <a:ln>
              <a:noFill/>
            </a:ln>
            <a:effectLst/>
          </c:spPr>
          <c:invertIfNegative val="0"/>
          <c:val>
            <c:numRef>
              <c:f>Zbirno!$D$69</c:f>
              <c:numCache>
                <c:formatCode>0.0</c:formatCode>
                <c:ptCount val="1"/>
                <c:pt idx="0">
                  <c:v>514110.9</c:v>
                </c:pt>
              </c:numCache>
            </c:numRef>
          </c:val>
          <c:extLst>
            <c:ext xmlns:c16="http://schemas.microsoft.com/office/drawing/2014/chart" uri="{C3380CC4-5D6E-409C-BE32-E72D297353CC}">
              <c16:uniqueId val="{0000001E-84FD-4871-B720-68AF09E8FF75}"/>
            </c:ext>
          </c:extLst>
        </c:ser>
        <c:ser>
          <c:idx val="31"/>
          <c:order val="31"/>
          <c:spPr>
            <a:solidFill>
              <a:schemeClr val="accent2">
                <a:lumMod val="50000"/>
              </a:schemeClr>
            </a:solidFill>
            <a:ln>
              <a:noFill/>
            </a:ln>
            <a:effectLst/>
          </c:spPr>
          <c:invertIfNegative val="0"/>
          <c:val>
            <c:numRef>
              <c:f>Zbirno!$D$70</c:f>
              <c:numCache>
                <c:formatCode>General</c:formatCode>
                <c:ptCount val="1"/>
              </c:numCache>
            </c:numRef>
          </c:val>
          <c:extLst>
            <c:ext xmlns:c16="http://schemas.microsoft.com/office/drawing/2014/chart" uri="{C3380CC4-5D6E-409C-BE32-E72D297353CC}">
              <c16:uniqueId val="{0000001F-84FD-4871-B720-68AF09E8FF75}"/>
            </c:ext>
          </c:extLst>
        </c:ser>
        <c:ser>
          <c:idx val="32"/>
          <c:order val="32"/>
          <c:spPr>
            <a:solidFill>
              <a:schemeClr val="accent3">
                <a:lumMod val="50000"/>
              </a:schemeClr>
            </a:solidFill>
            <a:ln>
              <a:noFill/>
            </a:ln>
            <a:effectLst/>
          </c:spPr>
          <c:invertIfNegative val="0"/>
          <c:val>
            <c:numRef>
              <c:f>Zbirno!$D$71</c:f>
              <c:numCache>
                <c:formatCode>0.0</c:formatCode>
                <c:ptCount val="1"/>
                <c:pt idx="0">
                  <c:v>345591.1</c:v>
                </c:pt>
              </c:numCache>
            </c:numRef>
          </c:val>
          <c:extLst>
            <c:ext xmlns:c16="http://schemas.microsoft.com/office/drawing/2014/chart" uri="{C3380CC4-5D6E-409C-BE32-E72D297353CC}">
              <c16:uniqueId val="{00000020-84FD-4871-B720-68AF09E8FF75}"/>
            </c:ext>
          </c:extLst>
        </c:ser>
        <c:ser>
          <c:idx val="33"/>
          <c:order val="33"/>
          <c:spPr>
            <a:solidFill>
              <a:schemeClr val="accent4">
                <a:lumMod val="50000"/>
              </a:schemeClr>
            </a:solidFill>
            <a:ln>
              <a:noFill/>
            </a:ln>
            <a:effectLst/>
          </c:spPr>
          <c:invertIfNegative val="0"/>
          <c:val>
            <c:numRef>
              <c:f>Zbirno!$D$72</c:f>
              <c:numCache>
                <c:formatCode>#,##0</c:formatCode>
                <c:ptCount val="1"/>
                <c:pt idx="0">
                  <c:v>1228140</c:v>
                </c:pt>
              </c:numCache>
            </c:numRef>
          </c:val>
          <c:extLst>
            <c:ext xmlns:c16="http://schemas.microsoft.com/office/drawing/2014/chart" uri="{C3380CC4-5D6E-409C-BE32-E72D297353CC}">
              <c16:uniqueId val="{00000021-84FD-4871-B720-68AF09E8FF75}"/>
            </c:ext>
          </c:extLst>
        </c:ser>
        <c:ser>
          <c:idx val="34"/>
          <c:order val="34"/>
          <c:spPr>
            <a:solidFill>
              <a:schemeClr val="accent5">
                <a:lumMod val="50000"/>
              </a:schemeClr>
            </a:solidFill>
            <a:ln>
              <a:noFill/>
            </a:ln>
            <a:effectLst/>
          </c:spPr>
          <c:invertIfNegative val="0"/>
          <c:val>
            <c:numRef>
              <c:f>Zbirno!$D$73</c:f>
              <c:numCache>
                <c:formatCode>0.0</c:formatCode>
                <c:ptCount val="1"/>
                <c:pt idx="0">
                  <c:v>3190401.6</c:v>
                </c:pt>
              </c:numCache>
            </c:numRef>
          </c:val>
          <c:extLst>
            <c:ext xmlns:c16="http://schemas.microsoft.com/office/drawing/2014/chart" uri="{C3380CC4-5D6E-409C-BE32-E72D297353CC}">
              <c16:uniqueId val="{00000022-84FD-4871-B720-68AF09E8FF75}"/>
            </c:ext>
          </c:extLst>
        </c:ser>
        <c:ser>
          <c:idx val="35"/>
          <c:order val="35"/>
          <c:spPr>
            <a:solidFill>
              <a:schemeClr val="accent6">
                <a:lumMod val="50000"/>
              </a:schemeClr>
            </a:solidFill>
            <a:ln>
              <a:noFill/>
            </a:ln>
            <a:effectLst/>
          </c:spPr>
          <c:invertIfNegative val="0"/>
          <c:val>
            <c:numRef>
              <c:f>Zbirno!$D$74</c:f>
              <c:numCache>
                <c:formatCode>0.0</c:formatCode>
                <c:ptCount val="1"/>
                <c:pt idx="0">
                  <c:v>104122.7</c:v>
                </c:pt>
              </c:numCache>
            </c:numRef>
          </c:val>
          <c:extLst>
            <c:ext xmlns:c16="http://schemas.microsoft.com/office/drawing/2014/chart" uri="{C3380CC4-5D6E-409C-BE32-E72D297353CC}">
              <c16:uniqueId val="{00000023-84FD-4871-B720-68AF09E8FF75}"/>
            </c:ext>
          </c:extLst>
        </c:ser>
        <c:ser>
          <c:idx val="36"/>
          <c:order val="36"/>
          <c:spPr>
            <a:solidFill>
              <a:schemeClr val="accent1">
                <a:lumMod val="70000"/>
                <a:lumOff val="30000"/>
              </a:schemeClr>
            </a:solidFill>
            <a:ln>
              <a:noFill/>
            </a:ln>
            <a:effectLst/>
          </c:spPr>
          <c:invertIfNegative val="0"/>
          <c:val>
            <c:numRef>
              <c:f>Zbirno!$D$75</c:f>
              <c:numCache>
                <c:formatCode>0.0</c:formatCode>
                <c:ptCount val="1"/>
                <c:pt idx="0">
                  <c:v>1288925.7</c:v>
                </c:pt>
              </c:numCache>
            </c:numRef>
          </c:val>
          <c:extLst>
            <c:ext xmlns:c16="http://schemas.microsoft.com/office/drawing/2014/chart" uri="{C3380CC4-5D6E-409C-BE32-E72D297353CC}">
              <c16:uniqueId val="{00000024-84FD-4871-B720-68AF09E8FF75}"/>
            </c:ext>
          </c:extLst>
        </c:ser>
        <c:ser>
          <c:idx val="37"/>
          <c:order val="37"/>
          <c:spPr>
            <a:solidFill>
              <a:schemeClr val="accent2">
                <a:lumMod val="70000"/>
                <a:lumOff val="30000"/>
              </a:schemeClr>
            </a:solidFill>
            <a:ln>
              <a:noFill/>
            </a:ln>
            <a:effectLst/>
          </c:spPr>
          <c:invertIfNegative val="0"/>
          <c:val>
            <c:numRef>
              <c:f>Zbirno!$D$76</c:f>
              <c:numCache>
                <c:formatCode>0.0</c:formatCode>
                <c:ptCount val="1"/>
                <c:pt idx="0">
                  <c:v>4583450</c:v>
                </c:pt>
              </c:numCache>
            </c:numRef>
          </c:val>
          <c:extLst>
            <c:ext xmlns:c16="http://schemas.microsoft.com/office/drawing/2014/chart" uri="{C3380CC4-5D6E-409C-BE32-E72D297353CC}">
              <c16:uniqueId val="{00000025-84FD-4871-B720-68AF09E8FF75}"/>
            </c:ext>
          </c:extLst>
        </c:ser>
        <c:ser>
          <c:idx val="38"/>
          <c:order val="38"/>
          <c:spPr>
            <a:solidFill>
              <a:schemeClr val="accent3">
                <a:lumMod val="70000"/>
                <a:lumOff val="30000"/>
              </a:schemeClr>
            </a:solidFill>
            <a:ln>
              <a:noFill/>
            </a:ln>
            <a:effectLst/>
          </c:spPr>
          <c:invertIfNegative val="0"/>
          <c:val>
            <c:numRef>
              <c:f>Zbirno!$D$77</c:f>
              <c:numCache>
                <c:formatCode>General</c:formatCode>
                <c:ptCount val="1"/>
                <c:pt idx="0">
                  <c:v>514110.9</c:v>
                </c:pt>
              </c:numCache>
            </c:numRef>
          </c:val>
          <c:extLst>
            <c:ext xmlns:c16="http://schemas.microsoft.com/office/drawing/2014/chart" uri="{C3380CC4-5D6E-409C-BE32-E72D297353CC}">
              <c16:uniqueId val="{00000026-84FD-4871-B720-68AF09E8FF75}"/>
            </c:ext>
          </c:extLst>
        </c:ser>
        <c:ser>
          <c:idx val="39"/>
          <c:order val="39"/>
          <c:spPr>
            <a:solidFill>
              <a:schemeClr val="accent4">
                <a:lumMod val="70000"/>
                <a:lumOff val="30000"/>
              </a:schemeClr>
            </a:solidFill>
            <a:ln>
              <a:noFill/>
            </a:ln>
            <a:effectLst/>
          </c:spPr>
          <c:invertIfNegative val="0"/>
          <c:val>
            <c:numRef>
              <c:f>Zbirno!$D$78</c:f>
              <c:numCache>
                <c:formatCode>General</c:formatCode>
                <c:ptCount val="1"/>
                <c:pt idx="0">
                  <c:v>6157181.0999999996</c:v>
                </c:pt>
              </c:numCache>
            </c:numRef>
          </c:val>
          <c:extLst>
            <c:ext xmlns:c16="http://schemas.microsoft.com/office/drawing/2014/chart" uri="{C3380CC4-5D6E-409C-BE32-E72D297353CC}">
              <c16:uniqueId val="{00000027-84FD-4871-B720-68AF09E8FF75}"/>
            </c:ext>
          </c:extLst>
        </c:ser>
        <c:dLbls>
          <c:showLegendKey val="0"/>
          <c:showVal val="0"/>
          <c:showCatName val="0"/>
          <c:showSerName val="0"/>
          <c:showPercent val="0"/>
          <c:showBubbleSize val="0"/>
        </c:dLbls>
        <c:gapWidth val="219"/>
        <c:overlap val="-27"/>
        <c:axId val="1828051663"/>
        <c:axId val="1828052911"/>
      </c:barChart>
      <c:catAx>
        <c:axId val="1828051663"/>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28052911"/>
        <c:crosses val="autoZero"/>
        <c:auto val="1"/>
        <c:lblAlgn val="ctr"/>
        <c:lblOffset val="100"/>
        <c:noMultiLvlLbl val="0"/>
      </c:catAx>
      <c:valAx>
        <c:axId val="1828052911"/>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28051663"/>
        <c:crosses val="autoZero"/>
        <c:crossBetween val="between"/>
      </c:valAx>
      <c:spPr>
        <a:noFill/>
        <a:ln>
          <a:noFill/>
        </a:ln>
        <a:effectLst/>
      </c:spPr>
    </c:plotArea>
    <c:legend>
      <c:legendPos val="b"/>
      <c:legendEntry>
        <c:idx val="2"/>
        <c:delete val="1"/>
      </c:legendEntry>
      <c:legendEntry>
        <c:idx val="4"/>
        <c:delete val="1"/>
      </c:legendEntry>
      <c:legendEntry>
        <c:idx val="5"/>
        <c:delete val="1"/>
      </c:legendEntry>
      <c:legendEntry>
        <c:idx val="17"/>
        <c:delete val="1"/>
      </c:legendEntry>
      <c:legendEntry>
        <c:idx val="18"/>
        <c:delete val="1"/>
      </c:legendEntry>
      <c:legendEntry>
        <c:idx val="19"/>
        <c:delete val="1"/>
      </c:legendEntry>
      <c:legendEntry>
        <c:idx val="20"/>
        <c:delete val="1"/>
      </c:legendEntry>
      <c:legendEntry>
        <c:idx val="21"/>
        <c:delete val="1"/>
      </c:legendEntry>
      <c:legendEntry>
        <c:idx val="22"/>
        <c:delete val="1"/>
      </c:legendEntry>
      <c:legendEntry>
        <c:idx val="23"/>
        <c:delete val="1"/>
      </c:legendEntry>
      <c:legendEntry>
        <c:idx val="24"/>
        <c:delete val="1"/>
      </c:legendEntry>
      <c:legendEntry>
        <c:idx val="25"/>
        <c:delete val="1"/>
      </c:legendEntry>
      <c:legendEntry>
        <c:idx val="26"/>
        <c:delete val="1"/>
      </c:legendEntry>
      <c:legendEntry>
        <c:idx val="27"/>
        <c:delete val="1"/>
      </c:legendEntry>
      <c:legendEntry>
        <c:idx val="28"/>
        <c:delete val="1"/>
      </c:legendEntry>
      <c:legendEntry>
        <c:idx val="29"/>
        <c:delete val="1"/>
      </c:legendEntry>
      <c:legendEntry>
        <c:idx val="30"/>
        <c:delete val="1"/>
      </c:legendEntry>
      <c:legendEntry>
        <c:idx val="31"/>
        <c:delete val="1"/>
      </c:legendEntry>
      <c:legendEntry>
        <c:idx val="32"/>
        <c:delete val="1"/>
      </c:legendEntry>
      <c:legendEntry>
        <c:idx val="33"/>
        <c:delete val="1"/>
      </c:legendEntry>
      <c:legendEntry>
        <c:idx val="34"/>
        <c:delete val="1"/>
      </c:legendEntry>
      <c:legendEntry>
        <c:idx val="35"/>
        <c:delete val="1"/>
      </c:legendEntry>
      <c:legendEntry>
        <c:idx val="36"/>
        <c:delete val="1"/>
      </c:legendEntry>
      <c:legendEntry>
        <c:idx val="37"/>
        <c:delete val="1"/>
      </c:legendEntry>
      <c:legendEntry>
        <c:idx val="38"/>
        <c:delete val="1"/>
      </c:legendEntry>
      <c:legendEntry>
        <c:idx val="39"/>
        <c:delete val="1"/>
      </c:legendEntry>
      <c:layout>
        <c:manualLayout>
          <c:xMode val="edge"/>
          <c:yMode val="edge"/>
          <c:x val="2.968066491688582E-4"/>
          <c:y val="0.69891519743229402"/>
          <c:w val="0.70641478874505914"/>
          <c:h val="0.30108480256770598"/>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bs-Latn-BA"/>
              <a:t>BILANS</a:t>
            </a:r>
            <a:r>
              <a:rPr lang="bs-Latn-BA" baseline="0"/>
              <a:t> UGLJA</a:t>
            </a:r>
            <a:endParaRPr lang="en-US"/>
          </a:p>
        </c:rich>
      </c:tx>
      <c:layout/>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v>Izvoz</c:v>
          </c:tx>
          <c:spPr>
            <a:solidFill>
              <a:schemeClr val="accent1"/>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val>
            <c:numRef>
              <c:f>Zbirno!$G$90</c:f>
              <c:numCache>
                <c:formatCode>General</c:formatCode>
                <c:ptCount val="1"/>
                <c:pt idx="0">
                  <c:v>0</c:v>
                </c:pt>
              </c:numCache>
            </c:numRef>
          </c:val>
          <c:extLst>
            <c:ext xmlns:c16="http://schemas.microsoft.com/office/drawing/2014/chart" uri="{C3380CC4-5D6E-409C-BE32-E72D297353CC}">
              <c16:uniqueId val="{00000000-812D-490D-8F5C-A1454079C597}"/>
            </c:ext>
          </c:extLst>
        </c:ser>
        <c:ser>
          <c:idx val="1"/>
          <c:order val="1"/>
          <c:spPr>
            <a:solidFill>
              <a:schemeClr val="accent2"/>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val>
            <c:numRef>
              <c:f>Zbirno!$B$39</c:f>
              <c:numCache>
                <c:formatCode>General</c:formatCode>
                <c:ptCount val="1"/>
                <c:pt idx="0">
                  <c:v>0</c:v>
                </c:pt>
              </c:numCache>
            </c:numRef>
          </c:val>
          <c:extLst>
            <c:ext xmlns:c16="http://schemas.microsoft.com/office/drawing/2014/chart" uri="{C3380CC4-5D6E-409C-BE32-E72D297353CC}">
              <c16:uniqueId val="{00000001-812D-490D-8F5C-A1454079C597}"/>
            </c:ext>
          </c:extLst>
        </c:ser>
        <c:ser>
          <c:idx val="2"/>
          <c:order val="2"/>
          <c:tx>
            <c:v>Ukupna potrošnja</c:v>
          </c:tx>
          <c:spPr>
            <a:solidFill>
              <a:schemeClr val="accent3"/>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Zbirno!$B$40</c:f>
              <c:numCache>
                <c:formatCode>General</c:formatCode>
                <c:ptCount val="1"/>
              </c:numCache>
            </c:numRef>
          </c:val>
          <c:extLst>
            <c:ext xmlns:c16="http://schemas.microsoft.com/office/drawing/2014/chart" uri="{C3380CC4-5D6E-409C-BE32-E72D297353CC}">
              <c16:uniqueId val="{00000002-812D-490D-8F5C-A1454079C597}"/>
            </c:ext>
          </c:extLst>
        </c:ser>
        <c:ser>
          <c:idx val="3"/>
          <c:order val="3"/>
          <c:tx>
            <c:v>Potrošnja za proizvodnju električne energije</c:v>
          </c:tx>
          <c:spPr>
            <a:solidFill>
              <a:schemeClr val="accent4"/>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val>
            <c:numRef>
              <c:f>Zbirno!$B$41</c:f>
              <c:numCache>
                <c:formatCode>General</c:formatCode>
                <c:ptCount val="1"/>
                <c:pt idx="0">
                  <c:v>0</c:v>
                </c:pt>
              </c:numCache>
            </c:numRef>
          </c:val>
          <c:extLst>
            <c:ext xmlns:c16="http://schemas.microsoft.com/office/drawing/2014/chart" uri="{C3380CC4-5D6E-409C-BE32-E72D297353CC}">
              <c16:uniqueId val="{00000003-812D-490D-8F5C-A1454079C597}"/>
            </c:ext>
          </c:extLst>
        </c:ser>
        <c:ser>
          <c:idx val="4"/>
          <c:order val="4"/>
          <c:tx>
            <c:v>Ostala potrošnja</c:v>
          </c:tx>
          <c:spPr>
            <a:solidFill>
              <a:schemeClr val="accent5"/>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val>
            <c:numRef>
              <c:f>Zbirno!$B$42</c:f>
              <c:numCache>
                <c:formatCode>General</c:formatCode>
                <c:ptCount val="1"/>
                <c:pt idx="0">
                  <c:v>0</c:v>
                </c:pt>
              </c:numCache>
            </c:numRef>
          </c:val>
          <c:extLst>
            <c:ext xmlns:c16="http://schemas.microsoft.com/office/drawing/2014/chart" uri="{C3380CC4-5D6E-409C-BE32-E72D297353CC}">
              <c16:uniqueId val="{00000004-812D-490D-8F5C-A1454079C597}"/>
            </c:ext>
          </c:extLst>
        </c:ser>
        <c:ser>
          <c:idx val="5"/>
          <c:order val="5"/>
          <c:spPr>
            <a:solidFill>
              <a:schemeClr val="accent6"/>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val>
            <c:numRef>
              <c:f>Zbirno!$B$43</c:f>
              <c:numCache>
                <c:formatCode>General</c:formatCode>
                <c:ptCount val="1"/>
                <c:pt idx="0">
                  <c:v>0</c:v>
                </c:pt>
              </c:numCache>
            </c:numRef>
          </c:val>
          <c:extLst>
            <c:ext xmlns:c16="http://schemas.microsoft.com/office/drawing/2014/chart" uri="{C3380CC4-5D6E-409C-BE32-E72D297353CC}">
              <c16:uniqueId val="{00000005-812D-490D-8F5C-A1454079C597}"/>
            </c:ext>
          </c:extLst>
        </c:ser>
        <c:ser>
          <c:idx val="6"/>
          <c:order val="6"/>
          <c:spPr>
            <a:solidFill>
              <a:schemeClr val="accent1">
                <a:lumMod val="60000"/>
              </a:schemeClr>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val>
            <c:numRef>
              <c:f>Zbirno!$B$44</c:f>
              <c:numCache>
                <c:formatCode>General</c:formatCode>
                <c:ptCount val="1"/>
                <c:pt idx="0">
                  <c:v>0</c:v>
                </c:pt>
              </c:numCache>
            </c:numRef>
          </c:val>
          <c:extLst>
            <c:ext xmlns:c16="http://schemas.microsoft.com/office/drawing/2014/chart" uri="{C3380CC4-5D6E-409C-BE32-E72D297353CC}">
              <c16:uniqueId val="{00000006-812D-490D-8F5C-A1454079C597}"/>
            </c:ext>
          </c:extLst>
        </c:ser>
        <c:ser>
          <c:idx val="7"/>
          <c:order val="7"/>
          <c:spPr>
            <a:solidFill>
              <a:schemeClr val="accent2">
                <a:lumMod val="60000"/>
              </a:schemeClr>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val>
            <c:numRef>
              <c:f>Zbirno!$B$45</c:f>
              <c:numCache>
                <c:formatCode>General</c:formatCode>
                <c:ptCount val="1"/>
                <c:pt idx="0">
                  <c:v>0</c:v>
                </c:pt>
              </c:numCache>
            </c:numRef>
          </c:val>
          <c:extLst>
            <c:ext xmlns:c16="http://schemas.microsoft.com/office/drawing/2014/chart" uri="{C3380CC4-5D6E-409C-BE32-E72D297353CC}">
              <c16:uniqueId val="{00000007-812D-490D-8F5C-A1454079C597}"/>
            </c:ext>
          </c:extLst>
        </c:ser>
        <c:ser>
          <c:idx val="8"/>
          <c:order val="8"/>
          <c:spPr>
            <a:solidFill>
              <a:schemeClr val="accent3">
                <a:lumMod val="60000"/>
              </a:schemeClr>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val>
            <c:numRef>
              <c:f>Zbirno!$B$46</c:f>
              <c:numCache>
                <c:formatCode>General</c:formatCode>
                <c:ptCount val="1"/>
                <c:pt idx="0">
                  <c:v>0</c:v>
                </c:pt>
              </c:numCache>
            </c:numRef>
          </c:val>
          <c:extLst>
            <c:ext xmlns:c16="http://schemas.microsoft.com/office/drawing/2014/chart" uri="{C3380CC4-5D6E-409C-BE32-E72D297353CC}">
              <c16:uniqueId val="{00000008-812D-490D-8F5C-A1454079C597}"/>
            </c:ext>
          </c:extLst>
        </c:ser>
        <c:ser>
          <c:idx val="9"/>
          <c:order val="9"/>
          <c:spPr>
            <a:solidFill>
              <a:schemeClr val="accent4">
                <a:lumMod val="60000"/>
              </a:schemeClr>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val>
            <c:numRef>
              <c:f>Zbirno!$C$39</c:f>
              <c:numCache>
                <c:formatCode>@</c:formatCode>
                <c:ptCount val="1"/>
                <c:pt idx="0">
                  <c:v>0</c:v>
                </c:pt>
              </c:numCache>
            </c:numRef>
          </c:val>
          <c:extLst>
            <c:ext xmlns:c16="http://schemas.microsoft.com/office/drawing/2014/chart" uri="{C3380CC4-5D6E-409C-BE32-E72D297353CC}">
              <c16:uniqueId val="{00000009-812D-490D-8F5C-A1454079C597}"/>
            </c:ext>
          </c:extLst>
        </c:ser>
        <c:ser>
          <c:idx val="10"/>
          <c:order val="10"/>
          <c:spPr>
            <a:solidFill>
              <a:schemeClr val="accent5">
                <a:lumMod val="60000"/>
              </a:schemeClr>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Zbirno!$C$40</c:f>
              <c:numCache>
                <c:formatCode>@</c:formatCode>
                <c:ptCount val="1"/>
              </c:numCache>
            </c:numRef>
          </c:val>
          <c:extLst>
            <c:ext xmlns:c16="http://schemas.microsoft.com/office/drawing/2014/chart" uri="{C3380CC4-5D6E-409C-BE32-E72D297353CC}">
              <c16:uniqueId val="{0000000A-812D-490D-8F5C-A1454079C597}"/>
            </c:ext>
          </c:extLst>
        </c:ser>
        <c:ser>
          <c:idx val="11"/>
          <c:order val="11"/>
          <c:tx>
            <c:v>Proizvodnja</c:v>
          </c:tx>
          <c:spPr>
            <a:solidFill>
              <a:schemeClr val="accent6">
                <a:lumMod val="60000"/>
              </a:schemeClr>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val>
            <c:numRef>
              <c:f>Zbirno!$C$41</c:f>
              <c:numCache>
                <c:formatCode>#,##0</c:formatCode>
                <c:ptCount val="1"/>
                <c:pt idx="0">
                  <c:v>5443548</c:v>
                </c:pt>
              </c:numCache>
            </c:numRef>
          </c:val>
          <c:extLst>
            <c:ext xmlns:c16="http://schemas.microsoft.com/office/drawing/2014/chart" uri="{C3380CC4-5D6E-409C-BE32-E72D297353CC}">
              <c16:uniqueId val="{0000000B-812D-490D-8F5C-A1454079C597}"/>
            </c:ext>
          </c:extLst>
        </c:ser>
        <c:ser>
          <c:idx val="12"/>
          <c:order val="12"/>
          <c:spPr>
            <a:solidFill>
              <a:schemeClr val="accent1">
                <a:lumMod val="80000"/>
                <a:lumOff val="20000"/>
              </a:schemeClr>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val>
            <c:numRef>
              <c:f>Zbirno!$C$42</c:f>
              <c:numCache>
                <c:formatCode>#,##0</c:formatCode>
                <c:ptCount val="1"/>
                <c:pt idx="0">
                  <c:v>374150</c:v>
                </c:pt>
              </c:numCache>
            </c:numRef>
          </c:val>
          <c:extLst>
            <c:ext xmlns:c16="http://schemas.microsoft.com/office/drawing/2014/chart" uri="{C3380CC4-5D6E-409C-BE32-E72D297353CC}">
              <c16:uniqueId val="{0000000C-812D-490D-8F5C-A1454079C597}"/>
            </c:ext>
          </c:extLst>
        </c:ser>
        <c:ser>
          <c:idx val="13"/>
          <c:order val="13"/>
          <c:spPr>
            <a:solidFill>
              <a:schemeClr val="accent2">
                <a:lumMod val="80000"/>
                <a:lumOff val="20000"/>
              </a:schemeClr>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Zbirno!$C$43</c:f>
              <c:numCache>
                <c:formatCode>General</c:formatCode>
                <c:ptCount val="1"/>
              </c:numCache>
            </c:numRef>
          </c:val>
          <c:extLst>
            <c:ext xmlns:c16="http://schemas.microsoft.com/office/drawing/2014/chart" uri="{C3380CC4-5D6E-409C-BE32-E72D297353CC}">
              <c16:uniqueId val="{0000000D-812D-490D-8F5C-A1454079C597}"/>
            </c:ext>
          </c:extLst>
        </c:ser>
        <c:ser>
          <c:idx val="14"/>
          <c:order val="14"/>
          <c:spPr>
            <a:solidFill>
              <a:schemeClr val="accent3">
                <a:lumMod val="80000"/>
                <a:lumOff val="20000"/>
              </a:schemeClr>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val>
            <c:numRef>
              <c:f>Zbirno!$C$44</c:f>
              <c:numCache>
                <c:formatCode>#,##0</c:formatCode>
                <c:ptCount val="1"/>
                <c:pt idx="0">
                  <c:v>5069398</c:v>
                </c:pt>
              </c:numCache>
            </c:numRef>
          </c:val>
          <c:extLst>
            <c:ext xmlns:c16="http://schemas.microsoft.com/office/drawing/2014/chart" uri="{C3380CC4-5D6E-409C-BE32-E72D297353CC}">
              <c16:uniqueId val="{0000000E-812D-490D-8F5C-A1454079C597}"/>
            </c:ext>
          </c:extLst>
        </c:ser>
        <c:ser>
          <c:idx val="15"/>
          <c:order val="15"/>
          <c:spPr>
            <a:solidFill>
              <a:schemeClr val="accent4">
                <a:lumMod val="80000"/>
                <a:lumOff val="20000"/>
              </a:schemeClr>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val>
            <c:numRef>
              <c:f>Zbirno!$C$45</c:f>
              <c:numCache>
                <c:formatCode>#,##0</c:formatCode>
                <c:ptCount val="1"/>
                <c:pt idx="0">
                  <c:v>4213001</c:v>
                </c:pt>
              </c:numCache>
            </c:numRef>
          </c:val>
          <c:extLst>
            <c:ext xmlns:c16="http://schemas.microsoft.com/office/drawing/2014/chart" uri="{C3380CC4-5D6E-409C-BE32-E72D297353CC}">
              <c16:uniqueId val="{0000000F-812D-490D-8F5C-A1454079C597}"/>
            </c:ext>
          </c:extLst>
        </c:ser>
        <c:ser>
          <c:idx val="16"/>
          <c:order val="16"/>
          <c:spPr>
            <a:solidFill>
              <a:schemeClr val="accent5">
                <a:lumMod val="80000"/>
                <a:lumOff val="20000"/>
              </a:schemeClr>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val>
            <c:numRef>
              <c:f>Zbirno!$C$46</c:f>
              <c:numCache>
                <c:formatCode>#,##0</c:formatCode>
                <c:ptCount val="1"/>
                <c:pt idx="0">
                  <c:v>591678</c:v>
                </c:pt>
              </c:numCache>
            </c:numRef>
          </c:val>
          <c:extLst>
            <c:ext xmlns:c16="http://schemas.microsoft.com/office/drawing/2014/chart" uri="{C3380CC4-5D6E-409C-BE32-E72D297353CC}">
              <c16:uniqueId val="{00000010-812D-490D-8F5C-A1454079C597}"/>
            </c:ext>
          </c:extLst>
        </c:ser>
        <c:dLbls>
          <c:dLblPos val="outEnd"/>
          <c:showLegendKey val="0"/>
          <c:showVal val="1"/>
          <c:showCatName val="0"/>
          <c:showSerName val="0"/>
          <c:showPercent val="0"/>
          <c:showBubbleSize val="0"/>
        </c:dLbls>
        <c:gapWidth val="444"/>
        <c:overlap val="-90"/>
        <c:axId val="1830305823"/>
        <c:axId val="1830310399"/>
      </c:barChart>
      <c:catAx>
        <c:axId val="1830305823"/>
        <c:scaling>
          <c:orientation val="minMax"/>
        </c:scaling>
        <c:delete val="0"/>
        <c:axPos val="b"/>
        <c:majorGridlines>
          <c:spPr>
            <a:ln w="9525" cap="flat" cmpd="sng" algn="ctr">
              <a:solidFill>
                <a:schemeClr val="tx1">
                  <a:lumMod val="15000"/>
                  <a:lumOff val="85000"/>
                </a:schemeClr>
              </a:solidFill>
              <a:round/>
            </a:ln>
            <a:effectLst/>
          </c:spPr>
        </c:majorGridlines>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n-US"/>
          </a:p>
        </c:txPr>
        <c:crossAx val="1830310399"/>
        <c:crosses val="autoZero"/>
        <c:auto val="1"/>
        <c:lblAlgn val="ctr"/>
        <c:lblOffset val="100"/>
        <c:noMultiLvlLbl val="0"/>
      </c:catAx>
      <c:valAx>
        <c:axId val="1830310399"/>
        <c:scaling>
          <c:orientation val="minMax"/>
        </c:scaling>
        <c:delete val="1"/>
        <c:axPos val="l"/>
        <c:numFmt formatCode="General" sourceLinked="1"/>
        <c:majorTickMark val="none"/>
        <c:minorTickMark val="none"/>
        <c:tickLblPos val="nextTo"/>
        <c:crossAx val="1830305823"/>
        <c:crosses val="autoZero"/>
        <c:crossBetween val="between"/>
      </c:valAx>
      <c:spPr>
        <a:noFill/>
        <a:ln>
          <a:noFill/>
        </a:ln>
        <a:effectLst/>
      </c:spPr>
    </c:plotArea>
    <c:legend>
      <c:legendPos val="t"/>
      <c:legendEntry>
        <c:idx val="1"/>
        <c:delete val="1"/>
      </c:legendEntry>
      <c:legendEntry>
        <c:idx val="5"/>
        <c:delete val="1"/>
      </c:legendEntry>
      <c:legendEntry>
        <c:idx val="6"/>
        <c:delete val="1"/>
      </c:legendEntry>
      <c:legendEntry>
        <c:idx val="7"/>
        <c:delete val="1"/>
      </c:legendEntry>
      <c:legendEntry>
        <c:idx val="8"/>
        <c:delete val="1"/>
      </c:legendEntry>
      <c:legendEntry>
        <c:idx val="9"/>
        <c:delete val="1"/>
      </c:legendEntry>
      <c:legendEntry>
        <c:idx val="10"/>
        <c:delete val="1"/>
      </c:legendEntry>
      <c:legendEntry>
        <c:idx val="12"/>
        <c:delete val="1"/>
      </c:legendEntry>
      <c:legendEntry>
        <c:idx val="13"/>
        <c:delete val="1"/>
      </c:legendEntry>
      <c:legendEntry>
        <c:idx val="14"/>
        <c:delete val="1"/>
      </c:legendEntry>
      <c:legendEntry>
        <c:idx val="15"/>
        <c:delete val="1"/>
      </c:legendEntry>
      <c:legendEntry>
        <c:idx val="16"/>
        <c:delete val="1"/>
      </c:legendEntry>
      <c:layout>
        <c:manualLayout>
          <c:xMode val="edge"/>
          <c:yMode val="edge"/>
          <c:x val="4.4380930968320985E-2"/>
          <c:y val="0.12511257456703764"/>
          <c:w val="0.50739036498128787"/>
          <c:h val="0.3396258926505708"/>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bs-Latn-BA"/>
              <a:t>BILANS</a:t>
            </a:r>
            <a:r>
              <a:rPr lang="bs-Latn-BA" baseline="0"/>
              <a:t> ENERGIJE IZ OBNOVLJIVIH IZVORA</a:t>
            </a:r>
            <a:endParaRPr lang="en-US"/>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602537182852143"/>
          <c:y val="0.20875000000000005"/>
          <c:w val="0.83953018372703414"/>
          <c:h val="0.38755212890055407"/>
        </c:manualLayout>
      </c:layout>
      <c:barChart>
        <c:barDir val="col"/>
        <c:grouping val="clustered"/>
        <c:varyColors val="0"/>
        <c:ser>
          <c:idx val="0"/>
          <c:order val="0"/>
          <c:spPr>
            <a:solidFill>
              <a:schemeClr val="accent1"/>
            </a:solidFill>
            <a:ln>
              <a:noFill/>
            </a:ln>
            <a:effectLst/>
          </c:spPr>
          <c:invertIfNegative val="0"/>
          <c:val>
            <c:numRef>
              <c:f>Zbirno!$B$158:$C$158</c:f>
              <c:numCache>
                <c:formatCode>General</c:formatCode>
                <c:ptCount val="2"/>
                <c:pt idx="0">
                  <c:v>0</c:v>
                </c:pt>
              </c:numCache>
            </c:numRef>
          </c:val>
          <c:extLst>
            <c:ext xmlns:c16="http://schemas.microsoft.com/office/drawing/2014/chart" uri="{C3380CC4-5D6E-409C-BE32-E72D297353CC}">
              <c16:uniqueId val="{00000000-3C8C-475A-B8F6-3C2839019223}"/>
            </c:ext>
          </c:extLst>
        </c:ser>
        <c:ser>
          <c:idx val="1"/>
          <c:order val="1"/>
          <c:spPr>
            <a:solidFill>
              <a:schemeClr val="accent2"/>
            </a:solidFill>
            <a:ln>
              <a:noFill/>
            </a:ln>
            <a:effectLst/>
          </c:spPr>
          <c:invertIfNegative val="0"/>
          <c:val>
            <c:numRef>
              <c:f>Zbirno!$B$159:$C$159</c:f>
              <c:numCache>
                <c:formatCode>General</c:formatCode>
                <c:ptCount val="2"/>
              </c:numCache>
            </c:numRef>
          </c:val>
          <c:extLst>
            <c:ext xmlns:c16="http://schemas.microsoft.com/office/drawing/2014/chart" uri="{C3380CC4-5D6E-409C-BE32-E72D297353CC}">
              <c16:uniqueId val="{00000001-3C8C-475A-B8F6-3C2839019223}"/>
            </c:ext>
          </c:extLst>
        </c:ser>
        <c:ser>
          <c:idx val="2"/>
          <c:order val="2"/>
          <c:spPr>
            <a:solidFill>
              <a:schemeClr val="accent3"/>
            </a:solidFill>
            <a:ln>
              <a:noFill/>
            </a:ln>
            <a:effectLst/>
          </c:spPr>
          <c:invertIfNegative val="0"/>
          <c:val>
            <c:numRef>
              <c:f>Zbirno!$B$158:$C$158</c:f>
              <c:numCache>
                <c:formatCode>General</c:formatCode>
                <c:ptCount val="2"/>
                <c:pt idx="0">
                  <c:v>0</c:v>
                </c:pt>
              </c:numCache>
            </c:numRef>
          </c:val>
          <c:extLst>
            <c:ext xmlns:c16="http://schemas.microsoft.com/office/drawing/2014/chart" uri="{C3380CC4-5D6E-409C-BE32-E72D297353CC}">
              <c16:uniqueId val="{00000002-3C8C-475A-B8F6-3C2839019223}"/>
            </c:ext>
          </c:extLst>
        </c:ser>
        <c:ser>
          <c:idx val="3"/>
          <c:order val="3"/>
          <c:tx>
            <c:v>Proizvodnja električne energije iz obnovljivih izvora - HE</c:v>
          </c:tx>
          <c:spPr>
            <a:solidFill>
              <a:schemeClr val="accent4"/>
            </a:solidFill>
            <a:ln>
              <a:noFill/>
            </a:ln>
            <a:effectLst/>
          </c:spPr>
          <c:invertIfNegative val="0"/>
          <c:val>
            <c:numRef>
              <c:f>Zbirno!$B$159:$C$159</c:f>
              <c:numCache>
                <c:formatCode>General</c:formatCode>
                <c:ptCount val="2"/>
              </c:numCache>
            </c:numRef>
          </c:val>
          <c:extLst>
            <c:ext xmlns:c16="http://schemas.microsoft.com/office/drawing/2014/chart" uri="{C3380CC4-5D6E-409C-BE32-E72D297353CC}">
              <c16:uniqueId val="{00000003-3C8C-475A-B8F6-3C2839019223}"/>
            </c:ext>
          </c:extLst>
        </c:ser>
        <c:ser>
          <c:idx val="4"/>
          <c:order val="4"/>
          <c:tx>
            <c:v>Proizvodnja električne energije iz obnovljivih izvora - VE</c:v>
          </c:tx>
          <c:spPr>
            <a:solidFill>
              <a:schemeClr val="accent5"/>
            </a:solidFill>
            <a:ln>
              <a:noFill/>
            </a:ln>
            <a:effectLst/>
          </c:spPr>
          <c:invertIfNegative val="0"/>
          <c:val>
            <c:numRef>
              <c:f>Zbirno!$C$160</c:f>
              <c:numCache>
                <c:formatCode>General</c:formatCode>
                <c:ptCount val="1"/>
                <c:pt idx="0">
                  <c:v>0</c:v>
                </c:pt>
              </c:numCache>
            </c:numRef>
          </c:val>
          <c:extLst>
            <c:ext xmlns:c16="http://schemas.microsoft.com/office/drawing/2014/chart" uri="{C3380CC4-5D6E-409C-BE32-E72D297353CC}">
              <c16:uniqueId val="{00000004-3C8C-475A-B8F6-3C2839019223}"/>
            </c:ext>
          </c:extLst>
        </c:ser>
        <c:ser>
          <c:idx val="5"/>
          <c:order val="5"/>
          <c:tx>
            <c:v>Proizvodnja električne energije iz obnovljivih izvora - FNE</c:v>
          </c:tx>
          <c:spPr>
            <a:solidFill>
              <a:schemeClr val="accent6"/>
            </a:solidFill>
            <a:ln>
              <a:noFill/>
            </a:ln>
            <a:effectLst/>
          </c:spPr>
          <c:invertIfNegative val="0"/>
          <c:val>
            <c:numRef>
              <c:f>Zbirno!$C$161</c:f>
              <c:numCache>
                <c:formatCode>General</c:formatCode>
                <c:ptCount val="1"/>
                <c:pt idx="0">
                  <c:v>0</c:v>
                </c:pt>
              </c:numCache>
            </c:numRef>
          </c:val>
          <c:extLst>
            <c:ext xmlns:c16="http://schemas.microsoft.com/office/drawing/2014/chart" uri="{C3380CC4-5D6E-409C-BE32-E72D297353CC}">
              <c16:uniqueId val="{00000005-3C8C-475A-B8F6-3C2839019223}"/>
            </c:ext>
          </c:extLst>
        </c:ser>
        <c:ser>
          <c:idx val="6"/>
          <c:order val="6"/>
          <c:spPr>
            <a:solidFill>
              <a:schemeClr val="accent1">
                <a:lumMod val="60000"/>
              </a:schemeClr>
            </a:solidFill>
            <a:ln>
              <a:noFill/>
            </a:ln>
            <a:effectLst/>
          </c:spPr>
          <c:invertIfNegative val="0"/>
          <c:val>
            <c:numRef>
              <c:f>Zbirno!$C$162</c:f>
              <c:numCache>
                <c:formatCode>General</c:formatCode>
                <c:ptCount val="1"/>
                <c:pt idx="0">
                  <c:v>0</c:v>
                </c:pt>
              </c:numCache>
            </c:numRef>
          </c:val>
          <c:extLst>
            <c:ext xmlns:c16="http://schemas.microsoft.com/office/drawing/2014/chart" uri="{C3380CC4-5D6E-409C-BE32-E72D297353CC}">
              <c16:uniqueId val="{00000006-3C8C-475A-B8F6-3C2839019223}"/>
            </c:ext>
          </c:extLst>
        </c:ser>
        <c:ser>
          <c:idx val="7"/>
          <c:order val="7"/>
          <c:tx>
            <c:v>Ukupna proizvodnja električne energije iz OIE</c:v>
          </c:tx>
          <c:spPr>
            <a:solidFill>
              <a:schemeClr val="accent2">
                <a:lumMod val="60000"/>
              </a:schemeClr>
            </a:solidFill>
            <a:ln>
              <a:noFill/>
            </a:ln>
            <a:effectLst/>
          </c:spPr>
          <c:invertIfNegative val="0"/>
          <c:val>
            <c:numRef>
              <c:f>Zbirno!$C$163</c:f>
              <c:numCache>
                <c:formatCode>General</c:formatCode>
                <c:ptCount val="1"/>
                <c:pt idx="0">
                  <c:v>0</c:v>
                </c:pt>
              </c:numCache>
            </c:numRef>
          </c:val>
          <c:extLst>
            <c:ext xmlns:c16="http://schemas.microsoft.com/office/drawing/2014/chart" uri="{C3380CC4-5D6E-409C-BE32-E72D297353CC}">
              <c16:uniqueId val="{00000007-3C8C-475A-B8F6-3C2839019223}"/>
            </c:ext>
          </c:extLst>
        </c:ser>
        <c:ser>
          <c:idx val="8"/>
          <c:order val="8"/>
          <c:spPr>
            <a:solidFill>
              <a:schemeClr val="accent3">
                <a:lumMod val="60000"/>
              </a:schemeClr>
            </a:solidFill>
            <a:ln>
              <a:noFill/>
            </a:ln>
            <a:effectLst/>
          </c:spPr>
          <c:invertIfNegative val="0"/>
          <c:val>
            <c:numRef>
              <c:f>Zbirno!$B$164:$C$164</c:f>
              <c:numCache>
                <c:formatCode>General</c:formatCode>
                <c:ptCount val="2"/>
                <c:pt idx="0">
                  <c:v>0</c:v>
                </c:pt>
              </c:numCache>
            </c:numRef>
          </c:val>
          <c:extLst>
            <c:ext xmlns:c16="http://schemas.microsoft.com/office/drawing/2014/chart" uri="{C3380CC4-5D6E-409C-BE32-E72D297353CC}">
              <c16:uniqueId val="{00000008-3C8C-475A-B8F6-3C2839019223}"/>
            </c:ext>
          </c:extLst>
        </c:ser>
        <c:ser>
          <c:idx val="9"/>
          <c:order val="9"/>
          <c:spPr>
            <a:solidFill>
              <a:schemeClr val="accent4">
                <a:lumMod val="60000"/>
              </a:schemeClr>
            </a:solidFill>
            <a:ln>
              <a:noFill/>
            </a:ln>
            <a:effectLst/>
          </c:spPr>
          <c:invertIfNegative val="0"/>
          <c:val>
            <c:numRef>
              <c:f>Zbirno!$C$165</c:f>
              <c:numCache>
                <c:formatCode>General</c:formatCode>
                <c:ptCount val="1"/>
                <c:pt idx="0">
                  <c:v>0</c:v>
                </c:pt>
              </c:numCache>
            </c:numRef>
          </c:val>
          <c:extLst>
            <c:ext xmlns:c16="http://schemas.microsoft.com/office/drawing/2014/chart" uri="{C3380CC4-5D6E-409C-BE32-E72D297353CC}">
              <c16:uniqueId val="{00000009-3C8C-475A-B8F6-3C2839019223}"/>
            </c:ext>
          </c:extLst>
        </c:ser>
        <c:ser>
          <c:idx val="10"/>
          <c:order val="10"/>
          <c:spPr>
            <a:solidFill>
              <a:schemeClr val="accent5">
                <a:lumMod val="60000"/>
              </a:schemeClr>
            </a:solidFill>
            <a:ln>
              <a:noFill/>
            </a:ln>
            <a:effectLst/>
          </c:spPr>
          <c:invertIfNegative val="0"/>
          <c:val>
            <c:numRef>
              <c:f>Zbirno!$C$166</c:f>
              <c:numCache>
                <c:formatCode>General</c:formatCode>
                <c:ptCount val="1"/>
                <c:pt idx="0">
                  <c:v>0</c:v>
                </c:pt>
              </c:numCache>
            </c:numRef>
          </c:val>
          <c:extLst>
            <c:ext xmlns:c16="http://schemas.microsoft.com/office/drawing/2014/chart" uri="{C3380CC4-5D6E-409C-BE32-E72D297353CC}">
              <c16:uniqueId val="{0000000A-3C8C-475A-B8F6-3C2839019223}"/>
            </c:ext>
          </c:extLst>
        </c:ser>
        <c:ser>
          <c:idx val="11"/>
          <c:order val="11"/>
          <c:spPr>
            <a:solidFill>
              <a:schemeClr val="accent6">
                <a:lumMod val="60000"/>
              </a:schemeClr>
            </a:solidFill>
            <a:ln>
              <a:noFill/>
            </a:ln>
            <a:effectLst/>
          </c:spPr>
          <c:invertIfNegative val="0"/>
          <c:val>
            <c:numRef>
              <c:f>Zbirno!$C$167</c:f>
              <c:numCache>
                <c:formatCode>General</c:formatCode>
                <c:ptCount val="1"/>
                <c:pt idx="0">
                  <c:v>0</c:v>
                </c:pt>
              </c:numCache>
            </c:numRef>
          </c:val>
          <c:extLst>
            <c:ext xmlns:c16="http://schemas.microsoft.com/office/drawing/2014/chart" uri="{C3380CC4-5D6E-409C-BE32-E72D297353CC}">
              <c16:uniqueId val="{0000000B-3C8C-475A-B8F6-3C2839019223}"/>
            </c:ext>
          </c:extLst>
        </c:ser>
        <c:ser>
          <c:idx val="12"/>
          <c:order val="12"/>
          <c:spPr>
            <a:solidFill>
              <a:schemeClr val="accent1">
                <a:lumMod val="80000"/>
                <a:lumOff val="20000"/>
              </a:schemeClr>
            </a:solidFill>
            <a:ln>
              <a:noFill/>
            </a:ln>
            <a:effectLst/>
          </c:spPr>
          <c:invertIfNegative val="0"/>
          <c:val>
            <c:numRef>
              <c:f>Zbirno!$B$168:$C$168</c:f>
              <c:numCache>
                <c:formatCode>General</c:formatCode>
                <c:ptCount val="2"/>
                <c:pt idx="0">
                  <c:v>0</c:v>
                </c:pt>
              </c:numCache>
            </c:numRef>
          </c:val>
          <c:extLst>
            <c:ext xmlns:c16="http://schemas.microsoft.com/office/drawing/2014/chart" uri="{C3380CC4-5D6E-409C-BE32-E72D297353CC}">
              <c16:uniqueId val="{0000000C-3C8C-475A-B8F6-3C2839019223}"/>
            </c:ext>
          </c:extLst>
        </c:ser>
        <c:ser>
          <c:idx val="13"/>
          <c:order val="13"/>
          <c:spPr>
            <a:solidFill>
              <a:schemeClr val="accent2">
                <a:lumMod val="80000"/>
                <a:lumOff val="20000"/>
              </a:schemeClr>
            </a:solidFill>
            <a:ln>
              <a:noFill/>
            </a:ln>
            <a:effectLst/>
          </c:spPr>
          <c:invertIfNegative val="0"/>
          <c:val>
            <c:numRef>
              <c:f>Zbirno!$D$158</c:f>
              <c:numCache>
                <c:formatCode>General</c:formatCode>
                <c:ptCount val="1"/>
                <c:pt idx="0">
                  <c:v>0</c:v>
                </c:pt>
              </c:numCache>
            </c:numRef>
          </c:val>
          <c:extLst>
            <c:ext xmlns:c16="http://schemas.microsoft.com/office/drawing/2014/chart" uri="{C3380CC4-5D6E-409C-BE32-E72D297353CC}">
              <c16:uniqueId val="{0000000D-3C8C-475A-B8F6-3C2839019223}"/>
            </c:ext>
          </c:extLst>
        </c:ser>
        <c:ser>
          <c:idx val="14"/>
          <c:order val="14"/>
          <c:spPr>
            <a:solidFill>
              <a:schemeClr val="accent3">
                <a:lumMod val="80000"/>
                <a:lumOff val="20000"/>
              </a:schemeClr>
            </a:solidFill>
            <a:ln>
              <a:noFill/>
            </a:ln>
            <a:effectLst/>
          </c:spPr>
          <c:invertIfNegative val="0"/>
          <c:val>
            <c:numRef>
              <c:f>Zbirno!$D$159</c:f>
              <c:numCache>
                <c:formatCode>General</c:formatCode>
                <c:ptCount val="1"/>
              </c:numCache>
            </c:numRef>
          </c:val>
          <c:extLst>
            <c:ext xmlns:c16="http://schemas.microsoft.com/office/drawing/2014/chart" uri="{C3380CC4-5D6E-409C-BE32-E72D297353CC}">
              <c16:uniqueId val="{0000000E-3C8C-475A-B8F6-3C2839019223}"/>
            </c:ext>
          </c:extLst>
        </c:ser>
        <c:ser>
          <c:idx val="15"/>
          <c:order val="15"/>
          <c:spPr>
            <a:solidFill>
              <a:schemeClr val="accent4">
                <a:lumMod val="80000"/>
                <a:lumOff val="20000"/>
              </a:schemeClr>
            </a:solidFill>
            <a:ln>
              <a:noFill/>
            </a:ln>
            <a:effectLst/>
          </c:spPr>
          <c:invertIfNegative val="0"/>
          <c:val>
            <c:numRef>
              <c:f>Zbirno!$D$160</c:f>
              <c:numCache>
                <c:formatCode>#,##0</c:formatCode>
                <c:ptCount val="1"/>
                <c:pt idx="0">
                  <c:v>2924931</c:v>
                </c:pt>
              </c:numCache>
            </c:numRef>
          </c:val>
          <c:extLst>
            <c:ext xmlns:c16="http://schemas.microsoft.com/office/drawing/2014/chart" uri="{C3380CC4-5D6E-409C-BE32-E72D297353CC}">
              <c16:uniqueId val="{0000000F-3C8C-475A-B8F6-3C2839019223}"/>
            </c:ext>
          </c:extLst>
        </c:ser>
        <c:ser>
          <c:idx val="16"/>
          <c:order val="16"/>
          <c:spPr>
            <a:solidFill>
              <a:schemeClr val="accent5">
                <a:lumMod val="80000"/>
                <a:lumOff val="20000"/>
              </a:schemeClr>
            </a:solidFill>
            <a:ln>
              <a:noFill/>
            </a:ln>
            <a:effectLst/>
          </c:spPr>
          <c:invertIfNegative val="0"/>
          <c:val>
            <c:numRef>
              <c:f>Zbirno!$D$161</c:f>
              <c:numCache>
                <c:formatCode>#,##0</c:formatCode>
                <c:ptCount val="1"/>
                <c:pt idx="0">
                  <c:v>595299</c:v>
                </c:pt>
              </c:numCache>
            </c:numRef>
          </c:val>
          <c:extLst>
            <c:ext xmlns:c16="http://schemas.microsoft.com/office/drawing/2014/chart" uri="{C3380CC4-5D6E-409C-BE32-E72D297353CC}">
              <c16:uniqueId val="{00000010-3C8C-475A-B8F6-3C2839019223}"/>
            </c:ext>
          </c:extLst>
        </c:ser>
        <c:ser>
          <c:idx val="17"/>
          <c:order val="17"/>
          <c:spPr>
            <a:solidFill>
              <a:schemeClr val="accent6">
                <a:lumMod val="80000"/>
                <a:lumOff val="20000"/>
              </a:schemeClr>
            </a:solidFill>
            <a:ln>
              <a:noFill/>
            </a:ln>
            <a:effectLst/>
          </c:spPr>
          <c:invertIfNegative val="0"/>
          <c:val>
            <c:numRef>
              <c:f>Zbirno!$D$162</c:f>
              <c:numCache>
                <c:formatCode>#,##0</c:formatCode>
                <c:ptCount val="1"/>
                <c:pt idx="0">
                  <c:v>609535</c:v>
                </c:pt>
              </c:numCache>
            </c:numRef>
          </c:val>
          <c:extLst>
            <c:ext xmlns:c16="http://schemas.microsoft.com/office/drawing/2014/chart" uri="{C3380CC4-5D6E-409C-BE32-E72D297353CC}">
              <c16:uniqueId val="{00000011-3C8C-475A-B8F6-3C2839019223}"/>
            </c:ext>
          </c:extLst>
        </c:ser>
        <c:ser>
          <c:idx val="18"/>
          <c:order val="18"/>
          <c:spPr>
            <a:solidFill>
              <a:schemeClr val="accent1">
                <a:lumMod val="80000"/>
              </a:schemeClr>
            </a:solidFill>
            <a:ln>
              <a:noFill/>
            </a:ln>
            <a:effectLst/>
          </c:spPr>
          <c:invertIfNegative val="0"/>
          <c:val>
            <c:numRef>
              <c:f>Zbirno!$D$163</c:f>
              <c:numCache>
                <c:formatCode>General</c:formatCode>
                <c:ptCount val="1"/>
              </c:numCache>
            </c:numRef>
          </c:val>
          <c:extLst>
            <c:ext xmlns:c16="http://schemas.microsoft.com/office/drawing/2014/chart" uri="{C3380CC4-5D6E-409C-BE32-E72D297353CC}">
              <c16:uniqueId val="{00000012-3C8C-475A-B8F6-3C2839019223}"/>
            </c:ext>
          </c:extLst>
        </c:ser>
        <c:ser>
          <c:idx val="19"/>
          <c:order val="19"/>
          <c:spPr>
            <a:solidFill>
              <a:schemeClr val="accent2">
                <a:lumMod val="80000"/>
              </a:schemeClr>
            </a:solidFill>
            <a:ln>
              <a:noFill/>
            </a:ln>
            <a:effectLst/>
          </c:spPr>
          <c:invertIfNegative val="0"/>
          <c:val>
            <c:numRef>
              <c:f>Zbirno!$D$164</c:f>
              <c:numCache>
                <c:formatCode>#,##0</c:formatCode>
                <c:ptCount val="1"/>
                <c:pt idx="0">
                  <c:v>4129765</c:v>
                </c:pt>
              </c:numCache>
            </c:numRef>
          </c:val>
          <c:extLst>
            <c:ext xmlns:c16="http://schemas.microsoft.com/office/drawing/2014/chart" uri="{C3380CC4-5D6E-409C-BE32-E72D297353CC}">
              <c16:uniqueId val="{00000013-3C8C-475A-B8F6-3C2839019223}"/>
            </c:ext>
          </c:extLst>
        </c:ser>
        <c:ser>
          <c:idx val="20"/>
          <c:order val="20"/>
          <c:spPr>
            <a:solidFill>
              <a:schemeClr val="accent3">
                <a:lumMod val="80000"/>
              </a:schemeClr>
            </a:solidFill>
            <a:ln>
              <a:noFill/>
            </a:ln>
            <a:effectLst/>
          </c:spPr>
          <c:invertIfNegative val="0"/>
          <c:val>
            <c:numRef>
              <c:f>Zbirno!$D$165</c:f>
              <c:numCache>
                <c:formatCode>General</c:formatCode>
                <c:ptCount val="1"/>
              </c:numCache>
            </c:numRef>
          </c:val>
          <c:extLst>
            <c:ext xmlns:c16="http://schemas.microsoft.com/office/drawing/2014/chart" uri="{C3380CC4-5D6E-409C-BE32-E72D297353CC}">
              <c16:uniqueId val="{00000014-3C8C-475A-B8F6-3C2839019223}"/>
            </c:ext>
          </c:extLst>
        </c:ser>
        <c:ser>
          <c:idx val="21"/>
          <c:order val="21"/>
          <c:spPr>
            <a:solidFill>
              <a:schemeClr val="accent4">
                <a:lumMod val="80000"/>
              </a:schemeClr>
            </a:solidFill>
            <a:ln>
              <a:noFill/>
            </a:ln>
            <a:effectLst/>
          </c:spPr>
          <c:invertIfNegative val="0"/>
          <c:val>
            <c:numRef>
              <c:f>Zbirno!$D$166</c:f>
              <c:numCache>
                <c:formatCode>General</c:formatCode>
                <c:ptCount val="1"/>
              </c:numCache>
            </c:numRef>
          </c:val>
          <c:extLst>
            <c:ext xmlns:c16="http://schemas.microsoft.com/office/drawing/2014/chart" uri="{C3380CC4-5D6E-409C-BE32-E72D297353CC}">
              <c16:uniqueId val="{00000015-3C8C-475A-B8F6-3C2839019223}"/>
            </c:ext>
          </c:extLst>
        </c:ser>
        <c:ser>
          <c:idx val="22"/>
          <c:order val="22"/>
          <c:spPr>
            <a:solidFill>
              <a:schemeClr val="accent5">
                <a:lumMod val="80000"/>
              </a:schemeClr>
            </a:solidFill>
            <a:ln>
              <a:noFill/>
            </a:ln>
            <a:effectLst/>
          </c:spPr>
          <c:invertIfNegative val="0"/>
          <c:val>
            <c:numRef>
              <c:f>Zbirno!$D$167</c:f>
              <c:numCache>
                <c:formatCode>General</c:formatCode>
                <c:ptCount val="1"/>
              </c:numCache>
            </c:numRef>
          </c:val>
          <c:extLst>
            <c:ext xmlns:c16="http://schemas.microsoft.com/office/drawing/2014/chart" uri="{C3380CC4-5D6E-409C-BE32-E72D297353CC}">
              <c16:uniqueId val="{00000016-3C8C-475A-B8F6-3C2839019223}"/>
            </c:ext>
          </c:extLst>
        </c:ser>
        <c:ser>
          <c:idx val="23"/>
          <c:order val="23"/>
          <c:spPr>
            <a:solidFill>
              <a:schemeClr val="accent6">
                <a:lumMod val="80000"/>
              </a:schemeClr>
            </a:solidFill>
            <a:ln>
              <a:noFill/>
            </a:ln>
            <a:effectLst/>
          </c:spPr>
          <c:invertIfNegative val="0"/>
          <c:val>
            <c:numRef>
              <c:f>Zbirno!$D$168</c:f>
              <c:numCache>
                <c:formatCode>General</c:formatCode>
                <c:ptCount val="1"/>
                <c:pt idx="0">
                  <c:v>0</c:v>
                </c:pt>
              </c:numCache>
            </c:numRef>
          </c:val>
          <c:extLst>
            <c:ext xmlns:c16="http://schemas.microsoft.com/office/drawing/2014/chart" uri="{C3380CC4-5D6E-409C-BE32-E72D297353CC}">
              <c16:uniqueId val="{00000017-3C8C-475A-B8F6-3C2839019223}"/>
            </c:ext>
          </c:extLst>
        </c:ser>
        <c:dLbls>
          <c:showLegendKey val="0"/>
          <c:showVal val="0"/>
          <c:showCatName val="0"/>
          <c:showSerName val="0"/>
          <c:showPercent val="0"/>
          <c:showBubbleSize val="0"/>
        </c:dLbls>
        <c:gapWidth val="219"/>
        <c:overlap val="-27"/>
        <c:axId val="1133489551"/>
        <c:axId val="1133489967"/>
      </c:barChart>
      <c:catAx>
        <c:axId val="1133489551"/>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33489967"/>
        <c:crosses val="autoZero"/>
        <c:auto val="1"/>
        <c:lblAlgn val="ctr"/>
        <c:lblOffset val="100"/>
        <c:noMultiLvlLbl val="0"/>
      </c:catAx>
      <c:valAx>
        <c:axId val="1133489967"/>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33489551"/>
        <c:crosses val="autoZero"/>
        <c:crossBetween val="between"/>
      </c:valAx>
      <c:spPr>
        <a:noFill/>
        <a:ln>
          <a:noFill/>
        </a:ln>
        <a:effectLst/>
      </c:spPr>
    </c:plotArea>
    <c:legend>
      <c:legendPos val="b"/>
      <c:legendEntry>
        <c:idx val="0"/>
        <c:delete val="1"/>
      </c:legendEntry>
      <c:legendEntry>
        <c:idx val="1"/>
        <c:delete val="1"/>
      </c:legendEntry>
      <c:legendEntry>
        <c:idx val="2"/>
        <c:delete val="1"/>
      </c:legendEntry>
      <c:legendEntry>
        <c:idx val="6"/>
        <c:delete val="1"/>
      </c:legendEntry>
      <c:legendEntry>
        <c:idx val="8"/>
        <c:delete val="1"/>
      </c:legendEntry>
      <c:legendEntry>
        <c:idx val="9"/>
        <c:delete val="1"/>
      </c:legendEntry>
      <c:legendEntry>
        <c:idx val="10"/>
        <c:delete val="1"/>
      </c:legendEntry>
      <c:legendEntry>
        <c:idx val="11"/>
        <c:delete val="1"/>
      </c:legendEntry>
      <c:legendEntry>
        <c:idx val="12"/>
        <c:delete val="1"/>
      </c:legendEntry>
      <c:legendEntry>
        <c:idx val="13"/>
        <c:delete val="1"/>
      </c:legendEntry>
      <c:legendEntry>
        <c:idx val="14"/>
        <c:delete val="1"/>
      </c:legendEntry>
      <c:legendEntry>
        <c:idx val="15"/>
        <c:delete val="1"/>
      </c:legendEntry>
      <c:legendEntry>
        <c:idx val="16"/>
        <c:delete val="1"/>
      </c:legendEntry>
      <c:legendEntry>
        <c:idx val="17"/>
        <c:delete val="1"/>
      </c:legendEntry>
      <c:legendEntry>
        <c:idx val="18"/>
        <c:delete val="1"/>
      </c:legendEntry>
      <c:legendEntry>
        <c:idx val="19"/>
        <c:delete val="1"/>
      </c:legendEntry>
      <c:legendEntry>
        <c:idx val="20"/>
        <c:delete val="1"/>
      </c:legendEntry>
      <c:legendEntry>
        <c:idx val="21"/>
        <c:delete val="1"/>
      </c:legendEntry>
      <c:legendEntry>
        <c:idx val="22"/>
        <c:delete val="1"/>
      </c:legendEntry>
      <c:legendEntry>
        <c:idx val="23"/>
        <c:delete val="1"/>
      </c:legendEntry>
      <c:layout>
        <c:manualLayout>
          <c:xMode val="edge"/>
          <c:yMode val="edge"/>
          <c:x val="2.2842957130358707E-2"/>
          <c:y val="0.66872564458854411"/>
          <c:w val="0.71542497812773398"/>
          <c:h val="0.33127435541145583"/>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2">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800" b="0" i="0" u="none" strike="noStrike" kern="1200" baseline="0"/>
    <cs:bodyPr rot="-5400000" spcFirstLastPara="1" vertOverflow="clip" horzOverflow="clip" vert="horz" wrap="square" lIns="38100" tIns="19050" rIns="38100" bIns="19050" anchor="ctr" anchorCtr="1">
      <a:spAutoFit/>
    </cs:bodyPr>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0</xdr:col>
      <xdr:colOff>962025</xdr:colOff>
      <xdr:row>24</xdr:row>
      <xdr:rowOff>104775</xdr:rowOff>
    </xdr:from>
    <xdr:to>
      <xdr:col>0</xdr:col>
      <xdr:colOff>828675</xdr:colOff>
      <xdr:row>24</xdr:row>
      <xdr:rowOff>180975</xdr:rowOff>
    </xdr:to>
    <xdr:sp macro="" textlink="">
      <xdr:nvSpPr>
        <xdr:cNvPr id="2433" name="AutoShape 3"/>
        <xdr:cNvSpPr>
          <a:spLocks noChangeArrowheads="1"/>
        </xdr:cNvSpPr>
      </xdr:nvSpPr>
      <xdr:spPr bwMode="auto">
        <a:xfrm>
          <a:off x="942975" y="12630150"/>
          <a:ext cx="0" cy="76200"/>
        </a:xfrm>
        <a:prstGeom prst="flowChartConnector">
          <a:avLst/>
        </a:prstGeom>
        <a:solidFill>
          <a:srgbClr val="000000"/>
        </a:solidFill>
        <a:ln w="9525">
          <a:solidFill>
            <a:srgbClr val="000000"/>
          </a:solidFill>
          <a:round/>
          <a:headEnd/>
          <a:tailEnd/>
        </a:ln>
      </xdr:spPr>
    </xdr:sp>
    <xdr:clientData/>
  </xdr:twoCellAnchor>
  <xdr:twoCellAnchor>
    <xdr:from>
      <xdr:col>0</xdr:col>
      <xdr:colOff>962025</xdr:colOff>
      <xdr:row>25</xdr:row>
      <xdr:rowOff>123825</xdr:rowOff>
    </xdr:from>
    <xdr:to>
      <xdr:col>0</xdr:col>
      <xdr:colOff>828675</xdr:colOff>
      <xdr:row>25</xdr:row>
      <xdr:rowOff>200025</xdr:rowOff>
    </xdr:to>
    <xdr:sp macro="" textlink="">
      <xdr:nvSpPr>
        <xdr:cNvPr id="2434" name="AutoShape 4"/>
        <xdr:cNvSpPr>
          <a:spLocks noChangeArrowheads="1"/>
        </xdr:cNvSpPr>
      </xdr:nvSpPr>
      <xdr:spPr bwMode="auto">
        <a:xfrm>
          <a:off x="942975" y="12954000"/>
          <a:ext cx="0" cy="76200"/>
        </a:xfrm>
        <a:prstGeom prst="flowChartConnector">
          <a:avLst/>
        </a:prstGeom>
        <a:solidFill>
          <a:srgbClr val="000000"/>
        </a:solidFill>
        <a:ln w="9525">
          <a:solidFill>
            <a:srgbClr val="000000"/>
          </a:solidFill>
          <a:round/>
          <a:headEnd/>
          <a:tailEnd/>
        </a:ln>
      </xdr:spPr>
    </xdr:sp>
    <xdr:clientData/>
  </xdr:twoCellAnchor>
  <xdr:twoCellAnchor>
    <xdr:from>
      <xdr:col>0</xdr:col>
      <xdr:colOff>962025</xdr:colOff>
      <xdr:row>26</xdr:row>
      <xdr:rowOff>66675</xdr:rowOff>
    </xdr:from>
    <xdr:to>
      <xdr:col>0</xdr:col>
      <xdr:colOff>828675</xdr:colOff>
      <xdr:row>26</xdr:row>
      <xdr:rowOff>142875</xdr:rowOff>
    </xdr:to>
    <xdr:sp macro="" textlink="">
      <xdr:nvSpPr>
        <xdr:cNvPr id="2435" name="AutoShape 5"/>
        <xdr:cNvSpPr>
          <a:spLocks noChangeArrowheads="1"/>
        </xdr:cNvSpPr>
      </xdr:nvSpPr>
      <xdr:spPr bwMode="auto">
        <a:xfrm>
          <a:off x="942975" y="13201650"/>
          <a:ext cx="0" cy="76200"/>
        </a:xfrm>
        <a:prstGeom prst="flowChartConnector">
          <a:avLst/>
        </a:prstGeom>
        <a:solidFill>
          <a:srgbClr val="000000"/>
        </a:solidFill>
        <a:ln w="9525">
          <a:solidFill>
            <a:srgbClr val="000000"/>
          </a:solidFill>
          <a:round/>
          <a:headEnd/>
          <a:tailEnd/>
        </a:ln>
      </xdr:spPr>
    </xdr:sp>
    <xdr:clientData/>
  </xdr:twoCellAnchor>
  <xdr:oneCellAnchor>
    <xdr:from>
      <xdr:col>1</xdr:col>
      <xdr:colOff>4095750</xdr:colOff>
      <xdr:row>40</xdr:row>
      <xdr:rowOff>238125</xdr:rowOff>
    </xdr:from>
    <xdr:ext cx="184731" cy="264560"/>
    <xdr:sp macro="" textlink="">
      <xdr:nvSpPr>
        <xdr:cNvPr id="2" name="TextBox 1"/>
        <xdr:cNvSpPr txBox="1"/>
      </xdr:nvSpPr>
      <xdr:spPr>
        <a:xfrm>
          <a:off x="5057775" y="1929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r-BA" sz="1100"/>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0</xdr:col>
      <xdr:colOff>0</xdr:colOff>
      <xdr:row>52</xdr:row>
      <xdr:rowOff>0</xdr:rowOff>
    </xdr:from>
    <xdr:to>
      <xdr:col>0</xdr:col>
      <xdr:colOff>0</xdr:colOff>
      <xdr:row>52</xdr:row>
      <xdr:rowOff>2143125</xdr:rowOff>
    </xdr:to>
    <xdr:graphicFrame macro="">
      <xdr:nvGraphicFramePr>
        <xdr:cNvPr id="820097"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80</xdr:row>
      <xdr:rowOff>0</xdr:rowOff>
    </xdr:from>
    <xdr:to>
      <xdr:col>0</xdr:col>
      <xdr:colOff>0</xdr:colOff>
      <xdr:row>81</xdr:row>
      <xdr:rowOff>0</xdr:rowOff>
    </xdr:to>
    <xdr:graphicFrame macro="">
      <xdr:nvGraphicFramePr>
        <xdr:cNvPr id="820098"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105</xdr:row>
      <xdr:rowOff>114300</xdr:rowOff>
    </xdr:from>
    <xdr:to>
      <xdr:col>0</xdr:col>
      <xdr:colOff>0</xdr:colOff>
      <xdr:row>108</xdr:row>
      <xdr:rowOff>0</xdr:rowOff>
    </xdr:to>
    <xdr:graphicFrame macro="">
      <xdr:nvGraphicFramePr>
        <xdr:cNvPr id="820099" name="Chart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125</xdr:row>
      <xdr:rowOff>0</xdr:rowOff>
    </xdr:from>
    <xdr:to>
      <xdr:col>0</xdr:col>
      <xdr:colOff>0</xdr:colOff>
      <xdr:row>125</xdr:row>
      <xdr:rowOff>2143125</xdr:rowOff>
    </xdr:to>
    <xdr:graphicFrame macro="">
      <xdr:nvGraphicFramePr>
        <xdr:cNvPr id="820100" name="Chart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0</xdr:colOff>
      <xdr:row>125</xdr:row>
      <xdr:rowOff>38100</xdr:rowOff>
    </xdr:from>
    <xdr:to>
      <xdr:col>7</xdr:col>
      <xdr:colOff>0</xdr:colOff>
      <xdr:row>126</xdr:row>
      <xdr:rowOff>0</xdr:rowOff>
    </xdr:to>
    <xdr:graphicFrame macro="">
      <xdr:nvGraphicFramePr>
        <xdr:cNvPr id="820104"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35</xdr:row>
      <xdr:rowOff>0</xdr:rowOff>
    </xdr:from>
    <xdr:to>
      <xdr:col>0</xdr:col>
      <xdr:colOff>0</xdr:colOff>
      <xdr:row>35</xdr:row>
      <xdr:rowOff>0</xdr:rowOff>
    </xdr:to>
    <xdr:grpSp>
      <xdr:nvGrpSpPr>
        <xdr:cNvPr id="820105" name="Group 45"/>
        <xdr:cNvGrpSpPr>
          <a:grpSpLocks/>
        </xdr:cNvGrpSpPr>
      </xdr:nvGrpSpPr>
      <xdr:grpSpPr bwMode="auto">
        <a:xfrm>
          <a:off x="0" y="11087100"/>
          <a:ext cx="0" cy="0"/>
          <a:chOff x="31" y="1198"/>
          <a:chExt cx="352" cy="55"/>
        </a:xfrm>
      </xdr:grpSpPr>
      <xdr:sp macro="" textlink="">
        <xdr:nvSpPr>
          <xdr:cNvPr id="820122" name="Rectangle 14"/>
          <xdr:cNvSpPr>
            <a:spLocks noChangeArrowheads="1"/>
          </xdr:cNvSpPr>
        </xdr:nvSpPr>
        <xdr:spPr bwMode="auto">
          <a:xfrm>
            <a:off x="31" y="1198"/>
            <a:ext cx="352" cy="55"/>
          </a:xfrm>
          <a:prstGeom prst="rect">
            <a:avLst/>
          </a:prstGeom>
          <a:solidFill>
            <a:srgbClr val="969696"/>
          </a:solidFill>
          <a:ln w="9525">
            <a:noFill/>
            <a:miter lim="800000"/>
            <a:headEnd/>
            <a:tailEnd/>
          </a:ln>
        </xdr:spPr>
      </xdr:sp>
      <xdr:grpSp>
        <xdr:nvGrpSpPr>
          <xdr:cNvPr id="820123" name="Group 44"/>
          <xdr:cNvGrpSpPr>
            <a:grpSpLocks/>
          </xdr:cNvGrpSpPr>
        </xdr:nvGrpSpPr>
        <xdr:grpSpPr bwMode="auto">
          <a:xfrm>
            <a:off x="43" y="1209"/>
            <a:ext cx="90" cy="28"/>
            <a:chOff x="43" y="1209"/>
            <a:chExt cx="82" cy="28"/>
          </a:xfrm>
        </xdr:grpSpPr>
        <xdr:sp macro="" textlink="">
          <xdr:nvSpPr>
            <xdr:cNvPr id="820125" name="Line 16"/>
            <xdr:cNvSpPr>
              <a:spLocks noChangeShapeType="1"/>
            </xdr:cNvSpPr>
          </xdr:nvSpPr>
          <xdr:spPr bwMode="auto">
            <a:xfrm>
              <a:off x="43" y="1209"/>
              <a:ext cx="82" cy="1"/>
            </a:xfrm>
            <a:prstGeom prst="line">
              <a:avLst/>
            </a:prstGeom>
            <a:noFill/>
            <a:ln w="28575">
              <a:solidFill>
                <a:srgbClr val="000000"/>
              </a:solidFill>
              <a:round/>
              <a:headEnd/>
              <a:tailEnd/>
            </a:ln>
          </xdr:spPr>
        </xdr:sp>
        <xdr:sp macro="" textlink="">
          <xdr:nvSpPr>
            <xdr:cNvPr id="820126" name="Line 17"/>
            <xdr:cNvSpPr>
              <a:spLocks noChangeShapeType="1"/>
            </xdr:cNvSpPr>
          </xdr:nvSpPr>
          <xdr:spPr bwMode="auto">
            <a:xfrm>
              <a:off x="43" y="1221"/>
              <a:ext cx="82" cy="1"/>
            </a:xfrm>
            <a:prstGeom prst="line">
              <a:avLst/>
            </a:prstGeom>
            <a:noFill/>
            <a:ln w="28575">
              <a:solidFill>
                <a:srgbClr val="FFFFFF"/>
              </a:solidFill>
              <a:round/>
              <a:headEnd/>
              <a:tailEnd/>
            </a:ln>
          </xdr:spPr>
        </xdr:sp>
        <xdr:sp macro="" textlink="">
          <xdr:nvSpPr>
            <xdr:cNvPr id="820127" name="Line 18"/>
            <xdr:cNvSpPr>
              <a:spLocks noChangeShapeType="1"/>
            </xdr:cNvSpPr>
          </xdr:nvSpPr>
          <xdr:spPr bwMode="auto">
            <a:xfrm>
              <a:off x="43" y="1237"/>
              <a:ext cx="82" cy="0"/>
            </a:xfrm>
            <a:prstGeom prst="line">
              <a:avLst/>
            </a:prstGeom>
            <a:noFill/>
            <a:ln w="9525">
              <a:solidFill>
                <a:srgbClr val="FFFFFF"/>
              </a:solidFill>
              <a:round/>
              <a:headEnd/>
              <a:tailEnd/>
            </a:ln>
          </xdr:spPr>
        </xdr:sp>
      </xdr:grpSp>
      <xdr:sp macro="" textlink="">
        <xdr:nvSpPr>
          <xdr:cNvPr id="8214" name="Text Box 22"/>
          <xdr:cNvSpPr txBox="1">
            <a:spLocks noChangeArrowheads="1"/>
          </xdr:cNvSpPr>
        </xdr:nvSpPr>
        <xdr:spPr bwMode="auto">
          <a:xfrm>
            <a:off x="0" y="-10926383027197"/>
            <a:ext cx="0" cy="44"/>
          </a:xfrm>
          <a:prstGeom prst="rect">
            <a:avLst/>
          </a:prstGeom>
          <a:noFill/>
          <a:ln w="9525">
            <a:noFill/>
            <a:miter lim="800000"/>
            <a:headEnd/>
            <a:tailEnd/>
          </a:ln>
        </xdr:spPr>
        <xdr:txBody>
          <a:bodyPr vertOverflow="clip" wrap="square" lIns="27432" tIns="22860" rIns="0" bIns="0" anchor="t" upright="1"/>
          <a:lstStyle/>
          <a:p>
            <a:pPr algn="l" rtl="0">
              <a:defRPr sz="1000"/>
            </a:pPr>
            <a:r>
              <a:rPr lang="bs-Latn-BA" sz="800" b="0" i="0" strike="noStrike">
                <a:solidFill>
                  <a:srgbClr val="000000"/>
                </a:solidFill>
                <a:latin typeface="Arial CE"/>
              </a:rPr>
              <a:t>Ostvarena potrošnja u prethodnoj godini</a:t>
            </a:r>
          </a:p>
          <a:p>
            <a:pPr algn="l" rtl="0">
              <a:defRPr sz="1000"/>
            </a:pPr>
            <a:r>
              <a:rPr lang="bs-Latn-BA" sz="800" b="0" i="0" strike="noStrike">
                <a:solidFill>
                  <a:srgbClr val="000000"/>
                </a:solidFill>
                <a:latin typeface="Arial CE"/>
              </a:rPr>
              <a:t>Ostvarena proizvodnja u prethodnoj godini</a:t>
            </a:r>
          </a:p>
          <a:p>
            <a:pPr algn="l" rtl="0">
              <a:defRPr sz="1000"/>
            </a:pPr>
            <a:r>
              <a:rPr lang="bs-Latn-BA" sz="800" b="0" i="0" strike="noStrike">
                <a:solidFill>
                  <a:srgbClr val="000000"/>
                </a:solidFill>
                <a:latin typeface="Arial CE"/>
              </a:rPr>
              <a:t>Ostvarena razmjena u prethodnoj godini</a:t>
            </a:r>
          </a:p>
          <a:p>
            <a:pPr algn="l" rtl="0">
              <a:defRPr sz="1000"/>
            </a:pPr>
            <a:endParaRPr lang="bs-Latn-BA" sz="800" b="0" i="0" strike="noStrike">
              <a:solidFill>
                <a:srgbClr val="000000"/>
              </a:solidFill>
              <a:latin typeface="Arial CE"/>
            </a:endParaRPr>
          </a:p>
        </xdr:txBody>
      </xdr:sp>
    </xdr:grpSp>
    <xdr:clientData/>
  </xdr:twoCellAnchor>
  <xdr:twoCellAnchor>
    <xdr:from>
      <xdr:col>8</xdr:col>
      <xdr:colOff>517070</xdr:colOff>
      <xdr:row>34</xdr:row>
      <xdr:rowOff>190500</xdr:rowOff>
    </xdr:from>
    <xdr:to>
      <xdr:col>11</xdr:col>
      <xdr:colOff>38100</xdr:colOff>
      <xdr:row>35</xdr:row>
      <xdr:rowOff>57150</xdr:rowOff>
    </xdr:to>
    <xdr:sp macro="" textlink="">
      <xdr:nvSpPr>
        <xdr:cNvPr id="8219" name="Text Box 27"/>
        <xdr:cNvSpPr txBox="1">
          <a:spLocks noChangeArrowheads="1"/>
        </xdr:cNvSpPr>
      </xdr:nvSpPr>
      <xdr:spPr bwMode="auto">
        <a:xfrm>
          <a:off x="10790463" y="10450286"/>
          <a:ext cx="2228851" cy="451757"/>
        </a:xfrm>
        <a:prstGeom prst="rect">
          <a:avLst/>
        </a:prstGeom>
        <a:noFill/>
        <a:ln w="9525">
          <a:noFill/>
          <a:miter lim="800000"/>
          <a:headEnd/>
          <a:tailEnd/>
        </a:ln>
      </xdr:spPr>
      <xdr:txBody>
        <a:bodyPr vertOverflow="clip" wrap="square" lIns="27432" tIns="22860" rIns="0" bIns="0" anchor="t" upright="1"/>
        <a:lstStyle/>
        <a:p>
          <a:pPr algn="l" rtl="0">
            <a:defRPr sz="1000"/>
          </a:pPr>
          <a:endParaRPr lang="bs-Latn-BA" sz="800" b="0" i="0" strike="noStrike">
            <a:solidFill>
              <a:sysClr val="windowText" lastClr="000000"/>
            </a:solidFill>
            <a:latin typeface="Arial CE"/>
          </a:endParaRPr>
        </a:p>
      </xdr:txBody>
    </xdr:sp>
    <xdr:clientData/>
  </xdr:twoCellAnchor>
  <xdr:twoCellAnchor>
    <xdr:from>
      <xdr:col>4</xdr:col>
      <xdr:colOff>28574</xdr:colOff>
      <xdr:row>84</xdr:row>
      <xdr:rowOff>200024</xdr:rowOff>
    </xdr:from>
    <xdr:to>
      <xdr:col>12</xdr:col>
      <xdr:colOff>504825</xdr:colOff>
      <xdr:row>85</xdr:row>
      <xdr:rowOff>19049</xdr:rowOff>
    </xdr:to>
    <xdr:sp macro="" textlink="">
      <xdr:nvSpPr>
        <xdr:cNvPr id="8240" name="Text Box 48"/>
        <xdr:cNvSpPr txBox="1">
          <a:spLocks noChangeArrowheads="1"/>
        </xdr:cNvSpPr>
      </xdr:nvSpPr>
      <xdr:spPr bwMode="auto">
        <a:xfrm>
          <a:off x="2019299" y="21335999"/>
          <a:ext cx="5048251" cy="962025"/>
        </a:xfrm>
        <a:prstGeom prst="rect">
          <a:avLst/>
        </a:prstGeom>
        <a:noFill/>
        <a:ln w="9525">
          <a:noFill/>
          <a:miter lim="800000"/>
          <a:headEnd/>
          <a:tailEnd/>
        </a:ln>
      </xdr:spPr>
      <xdr:txBody>
        <a:bodyPr vertOverflow="clip" wrap="square" lIns="27432" tIns="22860" rIns="0" bIns="0" anchor="t" upright="1"/>
        <a:lstStyle/>
        <a:p>
          <a:pPr algn="l" rtl="0">
            <a:defRPr sz="1000"/>
          </a:pPr>
          <a:r>
            <a:rPr lang="bs-Latn-BA" sz="1000" b="0" i="0" strike="noStrike">
              <a:solidFill>
                <a:srgbClr val="FF0000"/>
              </a:solidFill>
              <a:latin typeface="Arial CE"/>
            </a:rPr>
            <a:t>Planirana potrošnja u 2026.godini</a:t>
          </a:r>
        </a:p>
        <a:p>
          <a:pPr algn="l" rtl="0">
            <a:defRPr sz="1000"/>
          </a:pPr>
          <a:r>
            <a:rPr lang="bs-Latn-BA" sz="1000" b="0" i="0" strike="noStrike">
              <a:solidFill>
                <a:srgbClr val="FF0000"/>
              </a:solidFill>
              <a:latin typeface="Arial CE"/>
            </a:rPr>
            <a:t>Planirana proizvodnja (uvoz za n/d i gas) u 2026.godini</a:t>
          </a:r>
        </a:p>
        <a:p>
          <a:pPr algn="l" rtl="0">
            <a:defRPr sz="1000"/>
          </a:pPr>
          <a:r>
            <a:rPr lang="bs-Latn-BA" sz="1000" b="0" i="0" strike="noStrike">
              <a:solidFill>
                <a:srgbClr val="FF0000"/>
              </a:solidFill>
              <a:latin typeface="Arial CE"/>
            </a:rPr>
            <a:t>Planirana razmjena u 2026.godini</a:t>
          </a:r>
        </a:p>
        <a:p>
          <a:pPr algn="l" rtl="0">
            <a:defRPr sz="1000"/>
          </a:pPr>
          <a:r>
            <a:rPr lang="bs-Latn-BA" sz="1000" b="0" i="0" strike="noStrike">
              <a:solidFill>
                <a:srgbClr val="FF0000"/>
              </a:solidFill>
              <a:latin typeface="Arial CE"/>
            </a:rPr>
            <a:t>Ostvarena potrošnja u prethodnoj godini</a:t>
          </a:r>
        </a:p>
        <a:p>
          <a:pPr algn="l" rtl="0">
            <a:defRPr sz="1000"/>
          </a:pPr>
          <a:r>
            <a:rPr lang="bs-Latn-BA" sz="1000" b="0" i="0" strike="noStrike">
              <a:solidFill>
                <a:srgbClr val="FF0000"/>
              </a:solidFill>
              <a:latin typeface="Arial CE"/>
            </a:rPr>
            <a:t>Ostvarena proizvodnja u prethodnoj godini ( uvoz za n/d i gas)</a:t>
          </a:r>
        </a:p>
        <a:p>
          <a:pPr algn="l" rtl="0">
            <a:defRPr sz="1000"/>
          </a:pPr>
          <a:r>
            <a:rPr lang="bs-Latn-BA" sz="1000" b="0" i="0" strike="noStrike">
              <a:solidFill>
                <a:srgbClr val="FF0000"/>
              </a:solidFill>
              <a:latin typeface="Arial CE"/>
            </a:rPr>
            <a:t>Ostvarena razmjena u prethodnoj godini</a:t>
          </a:r>
        </a:p>
      </xdr:txBody>
    </xdr:sp>
    <xdr:clientData/>
  </xdr:twoCellAnchor>
  <xdr:twoCellAnchor>
    <xdr:from>
      <xdr:col>4</xdr:col>
      <xdr:colOff>42332</xdr:colOff>
      <xdr:row>153</xdr:row>
      <xdr:rowOff>285750</xdr:rowOff>
    </xdr:from>
    <xdr:to>
      <xdr:col>12</xdr:col>
      <xdr:colOff>504824</xdr:colOff>
      <xdr:row>154</xdr:row>
      <xdr:rowOff>158749</xdr:rowOff>
    </xdr:to>
    <xdr:sp macro="" textlink="">
      <xdr:nvSpPr>
        <xdr:cNvPr id="68" name="Text Box 48"/>
        <xdr:cNvSpPr txBox="1">
          <a:spLocks noChangeArrowheads="1"/>
        </xdr:cNvSpPr>
      </xdr:nvSpPr>
      <xdr:spPr bwMode="auto">
        <a:xfrm>
          <a:off x="4317999" y="45140033"/>
          <a:ext cx="5267325" cy="1225549"/>
        </a:xfrm>
        <a:prstGeom prst="rect">
          <a:avLst/>
        </a:prstGeom>
        <a:noFill/>
        <a:ln w="9525">
          <a:noFill/>
          <a:miter lim="800000"/>
          <a:headEnd/>
          <a:tailEnd/>
        </a:ln>
      </xdr:spPr>
      <xdr:txBody>
        <a:bodyPr vertOverflow="clip" wrap="square" lIns="27432" tIns="22860" rIns="0" bIns="0" anchor="t" upright="1"/>
        <a:lstStyle/>
        <a:p>
          <a:pPr algn="l" rtl="0">
            <a:defRPr sz="1000"/>
          </a:pPr>
          <a:endParaRPr lang="bs-Latn-BA" sz="1000" b="0" i="0" strike="noStrike">
            <a:solidFill>
              <a:sysClr val="windowText" lastClr="000000"/>
            </a:solidFill>
            <a:latin typeface="Arial CE"/>
          </a:endParaRPr>
        </a:p>
      </xdr:txBody>
    </xdr:sp>
    <xdr:clientData/>
  </xdr:twoCellAnchor>
  <xdr:twoCellAnchor>
    <xdr:from>
      <xdr:col>3</xdr:col>
      <xdr:colOff>0</xdr:colOff>
      <xdr:row>154</xdr:row>
      <xdr:rowOff>0</xdr:rowOff>
    </xdr:from>
    <xdr:to>
      <xdr:col>3</xdr:col>
      <xdr:colOff>0</xdr:colOff>
      <xdr:row>154</xdr:row>
      <xdr:rowOff>2117</xdr:rowOff>
    </xdr:to>
    <xdr:grpSp>
      <xdr:nvGrpSpPr>
        <xdr:cNvPr id="69" name="Group 49"/>
        <xdr:cNvGrpSpPr>
          <a:grpSpLocks/>
        </xdr:cNvGrpSpPr>
      </xdr:nvGrpSpPr>
      <xdr:grpSpPr bwMode="auto">
        <a:xfrm>
          <a:off x="5467350" y="52501800"/>
          <a:ext cx="0" cy="2117"/>
          <a:chOff x="143" y="1139"/>
          <a:chExt cx="96" cy="73"/>
        </a:xfrm>
      </xdr:grpSpPr>
      <xdr:sp macro="" textlink="">
        <xdr:nvSpPr>
          <xdr:cNvPr id="70" name="Line 50"/>
          <xdr:cNvSpPr>
            <a:spLocks noChangeShapeType="1"/>
          </xdr:cNvSpPr>
        </xdr:nvSpPr>
        <xdr:spPr bwMode="auto">
          <a:xfrm>
            <a:off x="143" y="1184"/>
            <a:ext cx="96" cy="0"/>
          </a:xfrm>
          <a:prstGeom prst="line">
            <a:avLst/>
          </a:prstGeom>
          <a:noFill/>
          <a:ln w="9525">
            <a:solidFill>
              <a:srgbClr val="000000"/>
            </a:solidFill>
            <a:prstDash val="sysDot"/>
            <a:round/>
            <a:headEnd/>
            <a:tailEnd/>
          </a:ln>
        </xdr:spPr>
      </xdr:sp>
      <xdr:sp macro="" textlink="">
        <xdr:nvSpPr>
          <xdr:cNvPr id="71" name="Line 51"/>
          <xdr:cNvSpPr>
            <a:spLocks noChangeShapeType="1"/>
          </xdr:cNvSpPr>
        </xdr:nvSpPr>
        <xdr:spPr bwMode="auto">
          <a:xfrm>
            <a:off x="143" y="1198"/>
            <a:ext cx="96" cy="0"/>
          </a:xfrm>
          <a:prstGeom prst="line">
            <a:avLst/>
          </a:prstGeom>
          <a:noFill/>
          <a:ln w="9525">
            <a:solidFill>
              <a:srgbClr val="FFFFFF"/>
            </a:solidFill>
            <a:prstDash val="dash"/>
            <a:round/>
            <a:headEnd/>
            <a:tailEnd/>
          </a:ln>
        </xdr:spPr>
      </xdr:sp>
      <xdr:sp macro="" textlink="">
        <xdr:nvSpPr>
          <xdr:cNvPr id="72" name="Line 52"/>
          <xdr:cNvSpPr>
            <a:spLocks noChangeShapeType="1"/>
          </xdr:cNvSpPr>
        </xdr:nvSpPr>
        <xdr:spPr bwMode="auto">
          <a:xfrm>
            <a:off x="143" y="1212"/>
            <a:ext cx="96" cy="0"/>
          </a:xfrm>
          <a:prstGeom prst="line">
            <a:avLst/>
          </a:prstGeom>
          <a:noFill/>
          <a:ln w="9525">
            <a:solidFill>
              <a:srgbClr val="FFFFFF"/>
            </a:solidFill>
            <a:prstDash val="sysDot"/>
            <a:round/>
            <a:headEnd/>
            <a:tailEnd/>
          </a:ln>
        </xdr:spPr>
      </xdr:sp>
      <xdr:sp macro="" textlink="">
        <xdr:nvSpPr>
          <xdr:cNvPr id="73" name="Line 53"/>
          <xdr:cNvSpPr>
            <a:spLocks noChangeShapeType="1"/>
          </xdr:cNvSpPr>
        </xdr:nvSpPr>
        <xdr:spPr bwMode="auto">
          <a:xfrm>
            <a:off x="143" y="1139"/>
            <a:ext cx="96" cy="0"/>
          </a:xfrm>
          <a:prstGeom prst="line">
            <a:avLst/>
          </a:prstGeom>
          <a:noFill/>
          <a:ln w="28575">
            <a:solidFill>
              <a:srgbClr val="000000"/>
            </a:solidFill>
            <a:round/>
            <a:headEnd/>
            <a:tailEnd/>
          </a:ln>
        </xdr:spPr>
      </xdr:sp>
      <xdr:sp macro="" textlink="">
        <xdr:nvSpPr>
          <xdr:cNvPr id="74" name="Line 54"/>
          <xdr:cNvSpPr>
            <a:spLocks noChangeShapeType="1"/>
          </xdr:cNvSpPr>
        </xdr:nvSpPr>
        <xdr:spPr bwMode="auto">
          <a:xfrm>
            <a:off x="143" y="1151"/>
            <a:ext cx="96" cy="0"/>
          </a:xfrm>
          <a:prstGeom prst="line">
            <a:avLst/>
          </a:prstGeom>
          <a:noFill/>
          <a:ln w="28575">
            <a:solidFill>
              <a:srgbClr val="FFFFFF"/>
            </a:solidFill>
            <a:round/>
            <a:headEnd/>
            <a:tailEnd/>
          </a:ln>
        </xdr:spPr>
      </xdr:sp>
      <xdr:sp macro="" textlink="">
        <xdr:nvSpPr>
          <xdr:cNvPr id="75" name="Line 55"/>
          <xdr:cNvSpPr>
            <a:spLocks noChangeShapeType="1"/>
          </xdr:cNvSpPr>
        </xdr:nvSpPr>
        <xdr:spPr bwMode="auto">
          <a:xfrm>
            <a:off x="143" y="1167"/>
            <a:ext cx="96" cy="0"/>
          </a:xfrm>
          <a:prstGeom prst="line">
            <a:avLst/>
          </a:prstGeom>
          <a:noFill/>
          <a:ln w="9525">
            <a:solidFill>
              <a:srgbClr val="FFFFFF"/>
            </a:solidFill>
            <a:round/>
            <a:headEnd/>
            <a:tailEnd/>
          </a:ln>
        </xdr:spPr>
      </xdr:sp>
    </xdr:grpSp>
    <xdr:clientData/>
  </xdr:twoCellAnchor>
  <xdr:twoCellAnchor>
    <xdr:from>
      <xdr:col>4</xdr:col>
      <xdr:colOff>28574</xdr:colOff>
      <xdr:row>56</xdr:row>
      <xdr:rowOff>0</xdr:rowOff>
    </xdr:from>
    <xdr:to>
      <xdr:col>12</xdr:col>
      <xdr:colOff>504825</xdr:colOff>
      <xdr:row>56</xdr:row>
      <xdr:rowOff>19049</xdr:rowOff>
    </xdr:to>
    <xdr:sp macro="" textlink="">
      <xdr:nvSpPr>
        <xdr:cNvPr id="83" name="Text Box 48"/>
        <xdr:cNvSpPr txBox="1">
          <a:spLocks noChangeArrowheads="1"/>
        </xdr:cNvSpPr>
      </xdr:nvSpPr>
      <xdr:spPr bwMode="auto">
        <a:xfrm>
          <a:off x="4304241" y="16721667"/>
          <a:ext cx="5281084" cy="1225549"/>
        </a:xfrm>
        <a:prstGeom prst="rect">
          <a:avLst/>
        </a:prstGeom>
        <a:noFill/>
        <a:ln w="9525">
          <a:noFill/>
          <a:miter lim="800000"/>
          <a:headEnd/>
          <a:tailEnd/>
        </a:ln>
      </xdr:spPr>
      <xdr:txBody>
        <a:bodyPr vertOverflow="clip" wrap="square" lIns="27432" tIns="22860" rIns="0" bIns="0" anchor="t" upright="1"/>
        <a:lstStyle/>
        <a:p>
          <a:pPr algn="l" rtl="0">
            <a:defRPr sz="1000"/>
          </a:pPr>
          <a:r>
            <a:rPr lang="bs-Latn-BA" sz="1000" b="0" i="0" strike="noStrike">
              <a:solidFill>
                <a:srgbClr val="FF0000"/>
              </a:solidFill>
              <a:latin typeface="Arial CE"/>
            </a:rPr>
            <a:t>Planirana potrošnja u 2026.godini</a:t>
          </a:r>
        </a:p>
        <a:p>
          <a:pPr algn="l" rtl="0">
            <a:defRPr sz="1000"/>
          </a:pPr>
          <a:r>
            <a:rPr lang="bs-Latn-BA" sz="1000" b="0" i="0" strike="noStrike">
              <a:solidFill>
                <a:srgbClr val="FF0000"/>
              </a:solidFill>
              <a:latin typeface="Arial CE"/>
            </a:rPr>
            <a:t>Planirana proizvodnja (uvoz za n/d i gas) u 2026.godini</a:t>
          </a:r>
        </a:p>
        <a:p>
          <a:pPr algn="l" rtl="0">
            <a:defRPr sz="1000"/>
          </a:pPr>
          <a:r>
            <a:rPr lang="bs-Latn-BA" sz="1000" b="0" i="0" strike="noStrike">
              <a:solidFill>
                <a:srgbClr val="FF0000"/>
              </a:solidFill>
              <a:latin typeface="Arial CE"/>
            </a:rPr>
            <a:t>Planirana razmjena u 2026.godini</a:t>
          </a:r>
        </a:p>
        <a:p>
          <a:pPr algn="l" rtl="0">
            <a:defRPr sz="1000"/>
          </a:pPr>
          <a:r>
            <a:rPr lang="bs-Latn-BA" sz="1000" b="0" i="0" strike="noStrike">
              <a:solidFill>
                <a:srgbClr val="FF0000"/>
              </a:solidFill>
              <a:latin typeface="Arial CE"/>
            </a:rPr>
            <a:t>Ostvarena potrošnja u prethodnoj godini</a:t>
          </a:r>
        </a:p>
        <a:p>
          <a:pPr algn="l" rtl="0">
            <a:defRPr sz="1000"/>
          </a:pPr>
          <a:r>
            <a:rPr lang="bs-Latn-BA" sz="1000" b="0" i="0" strike="noStrike">
              <a:solidFill>
                <a:srgbClr val="FF0000"/>
              </a:solidFill>
              <a:latin typeface="Arial CE"/>
            </a:rPr>
            <a:t>Ostvarena proizvodnja u prethodnoj godini ( uvoz za n/d i gas)</a:t>
          </a:r>
        </a:p>
        <a:p>
          <a:pPr algn="l" rtl="0">
            <a:defRPr sz="1000"/>
          </a:pPr>
          <a:r>
            <a:rPr lang="bs-Latn-BA" sz="1000" b="0" i="0" strike="noStrike">
              <a:solidFill>
                <a:srgbClr val="FF0000"/>
              </a:solidFill>
              <a:latin typeface="Arial CE"/>
            </a:rPr>
            <a:t>Ostvarena razmjena u prethodnoj godini</a:t>
          </a:r>
        </a:p>
      </xdr:txBody>
    </xdr:sp>
    <xdr:clientData/>
  </xdr:twoCellAnchor>
  <xdr:twoCellAnchor>
    <xdr:from>
      <xdr:col>1</xdr:col>
      <xdr:colOff>0</xdr:colOff>
      <xdr:row>171</xdr:row>
      <xdr:rowOff>38100</xdr:rowOff>
    </xdr:from>
    <xdr:to>
      <xdr:col>7</xdr:col>
      <xdr:colOff>0</xdr:colOff>
      <xdr:row>172</xdr:row>
      <xdr:rowOff>0</xdr:rowOff>
    </xdr:to>
    <xdr:graphicFrame macro="">
      <xdr:nvGraphicFramePr>
        <xdr:cNvPr id="99"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627531</xdr:colOff>
      <xdr:row>80</xdr:row>
      <xdr:rowOff>62753</xdr:rowOff>
    </xdr:from>
    <xdr:to>
      <xdr:col>6</xdr:col>
      <xdr:colOff>425824</xdr:colOff>
      <xdr:row>80</xdr:row>
      <xdr:rowOff>3446318</xdr:rowOff>
    </xdr:to>
    <xdr:graphicFrame macro="">
      <xdr:nvGraphicFramePr>
        <xdr:cNvPr id="7" name="Chart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1725706</xdr:colOff>
      <xdr:row>52</xdr:row>
      <xdr:rowOff>73959</xdr:rowOff>
    </xdr:from>
    <xdr:to>
      <xdr:col>4</xdr:col>
      <xdr:colOff>428625</xdr:colOff>
      <xdr:row>52</xdr:row>
      <xdr:rowOff>3173016</xdr:rowOff>
    </xdr:to>
    <xdr:graphicFrame macro="">
      <xdr:nvGraphicFramePr>
        <xdr:cNvPr id="10" name="Chart 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xdr:col>
      <xdr:colOff>1657350</xdr:colOff>
      <xdr:row>171</xdr:row>
      <xdr:rowOff>95250</xdr:rowOff>
    </xdr:from>
    <xdr:to>
      <xdr:col>4</xdr:col>
      <xdr:colOff>466725</xdr:colOff>
      <xdr:row>171</xdr:row>
      <xdr:rowOff>3333750</xdr:rowOff>
    </xdr:to>
    <xdr:graphicFrame macro="">
      <xdr:nvGraphicFramePr>
        <xdr:cNvPr id="4" name="Chart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xdr:col>
      <xdr:colOff>1905962</xdr:colOff>
      <xdr:row>107</xdr:row>
      <xdr:rowOff>137583</xdr:rowOff>
    </xdr:from>
    <xdr:to>
      <xdr:col>4</xdr:col>
      <xdr:colOff>711008</xdr:colOff>
      <xdr:row>107</xdr:row>
      <xdr:rowOff>3291417</xdr:rowOff>
    </xdr:to>
    <xdr:graphicFrame macro="">
      <xdr:nvGraphicFramePr>
        <xdr:cNvPr id="9" name="Chart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1928811</xdr:colOff>
      <xdr:row>125</xdr:row>
      <xdr:rowOff>152400</xdr:rowOff>
    </xdr:from>
    <xdr:to>
      <xdr:col>4</xdr:col>
      <xdr:colOff>726280</xdr:colOff>
      <xdr:row>125</xdr:row>
      <xdr:rowOff>2895600</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4"/>
  <sheetViews>
    <sheetView view="pageLayout" topLeftCell="A25" zoomScaleNormal="80" zoomScaleSheetLayoutView="115" workbookViewId="0">
      <selection activeCell="B28" sqref="B28"/>
    </sheetView>
  </sheetViews>
  <sheetFormatPr defaultColWidth="9" defaultRowHeight="14.25"/>
  <cols>
    <col min="1" max="1" width="12.375" style="71" customWidth="1"/>
    <col min="2" max="2" width="77.625" style="72" customWidth="1"/>
    <col min="3" max="3" width="0.625" style="19" customWidth="1"/>
    <col min="4" max="16384" width="9" style="71"/>
  </cols>
  <sheetData>
    <row r="1" spans="1:3" ht="318" customHeight="1">
      <c r="A1" s="643" t="s">
        <v>339</v>
      </c>
      <c r="B1" s="644"/>
    </row>
    <row r="2" spans="1:3" ht="24.75" customHeight="1">
      <c r="A2" s="639" t="s">
        <v>340</v>
      </c>
      <c r="B2" s="640"/>
    </row>
    <row r="3" spans="1:3" s="49" customFormat="1" ht="21.75" customHeight="1">
      <c r="A3" s="645" t="s">
        <v>341</v>
      </c>
      <c r="B3" s="646"/>
      <c r="C3" s="48"/>
    </row>
    <row r="4" spans="1:3" ht="15">
      <c r="A4" s="89"/>
      <c r="B4" s="33"/>
    </row>
    <row r="5" spans="1:3" ht="15">
      <c r="A5" s="89"/>
      <c r="B5" s="33"/>
    </row>
    <row r="6" spans="1:3" ht="15">
      <c r="A6" s="89"/>
      <c r="B6" s="33"/>
    </row>
    <row r="7" spans="1:3" ht="15">
      <c r="A7" s="89"/>
      <c r="B7" s="33"/>
    </row>
    <row r="8" spans="1:3" ht="15">
      <c r="A8" s="89"/>
      <c r="B8" s="33"/>
    </row>
    <row r="9" spans="1:3" ht="15">
      <c r="A9" s="89"/>
      <c r="B9" s="33"/>
    </row>
    <row r="10" spans="1:3" ht="15">
      <c r="A10" s="89"/>
      <c r="B10" s="33"/>
    </row>
    <row r="11" spans="1:3" ht="15">
      <c r="A11" s="89"/>
      <c r="B11" s="33"/>
    </row>
    <row r="12" spans="1:3" ht="15">
      <c r="A12" s="89"/>
      <c r="B12" s="33"/>
    </row>
    <row r="13" spans="1:3" ht="15">
      <c r="A13" s="89"/>
      <c r="B13" s="33"/>
    </row>
    <row r="14" spans="1:3" ht="15">
      <c r="A14" s="89"/>
      <c r="B14" s="33"/>
    </row>
    <row r="15" spans="1:3" ht="15">
      <c r="A15" s="89"/>
      <c r="B15" s="33"/>
    </row>
    <row r="16" spans="1:3" ht="15">
      <c r="A16" s="89"/>
      <c r="B16" s="33"/>
    </row>
    <row r="17" spans="1:3" ht="15">
      <c r="A17" s="89"/>
      <c r="B17" s="33"/>
    </row>
    <row r="18" spans="1:3" ht="15">
      <c r="A18" s="89"/>
      <c r="B18" s="33"/>
    </row>
    <row r="19" spans="1:3" ht="15">
      <c r="A19" s="89"/>
      <c r="B19" s="33" t="s">
        <v>7</v>
      </c>
    </row>
    <row r="20" spans="1:3" ht="15">
      <c r="A20" s="89"/>
      <c r="B20" s="33"/>
    </row>
    <row r="21" spans="1:3" ht="15">
      <c r="A21" s="89"/>
      <c r="B21" s="33"/>
    </row>
    <row r="22" spans="1:3" ht="66.75" customHeight="1">
      <c r="A22" s="647" t="s">
        <v>389</v>
      </c>
      <c r="B22" s="648"/>
    </row>
    <row r="23" spans="1:3" ht="261" customHeight="1">
      <c r="A23" s="89"/>
      <c r="B23" s="90"/>
    </row>
    <row r="24" spans="1:3" s="1" customFormat="1" ht="24" customHeight="1">
      <c r="A24" s="91" t="s">
        <v>2</v>
      </c>
      <c r="B24" s="92"/>
      <c r="C24" s="32"/>
    </row>
    <row r="25" spans="1:3" s="1" customFormat="1" ht="24" customHeight="1">
      <c r="B25" s="376" t="s">
        <v>3</v>
      </c>
      <c r="C25" s="32"/>
    </row>
    <row r="26" spans="1:3" s="1" customFormat="1" ht="50.25" customHeight="1">
      <c r="B26" s="376" t="s">
        <v>392</v>
      </c>
      <c r="C26" s="32"/>
    </row>
    <row r="27" spans="1:3" s="1" customFormat="1" ht="39.75" customHeight="1">
      <c r="B27" s="376" t="s">
        <v>331</v>
      </c>
      <c r="C27" s="32"/>
    </row>
    <row r="28" spans="1:3" ht="84" customHeight="1"/>
    <row r="29" spans="1:3" s="73" customFormat="1" ht="84" customHeight="1">
      <c r="A29" s="86"/>
      <c r="B29" s="87"/>
      <c r="C29" s="52"/>
    </row>
    <row r="30" spans="1:3" ht="9" customHeight="1"/>
    <row r="31" spans="1:3" ht="5.25" customHeight="1">
      <c r="C31" s="20"/>
    </row>
    <row r="32" spans="1:3" s="2" customFormat="1" ht="41.25" customHeight="1">
      <c r="A32" s="641" t="s">
        <v>338</v>
      </c>
      <c r="B32" s="642"/>
      <c r="C32" s="7"/>
    </row>
    <row r="33" spans="1:3" s="3" customFormat="1" ht="60.75" customHeight="1">
      <c r="A33" s="93"/>
      <c r="B33" s="374" t="s">
        <v>368</v>
      </c>
      <c r="C33" s="8"/>
    </row>
    <row r="34" spans="1:3" ht="18">
      <c r="A34" s="95"/>
      <c r="B34" s="375" t="s">
        <v>387</v>
      </c>
      <c r="C34" s="9"/>
    </row>
    <row r="35" spans="1:3" ht="18">
      <c r="A35" s="95"/>
      <c r="B35" s="375" t="s">
        <v>388</v>
      </c>
      <c r="C35" s="6"/>
    </row>
    <row r="36" spans="1:3" ht="18">
      <c r="A36" s="95"/>
      <c r="B36" s="375" t="s">
        <v>371</v>
      </c>
      <c r="C36" s="6"/>
    </row>
    <row r="37" spans="1:3" ht="18">
      <c r="A37" s="95"/>
      <c r="B37" s="375" t="s">
        <v>212</v>
      </c>
      <c r="C37" s="9"/>
    </row>
    <row r="38" spans="1:3" ht="18">
      <c r="A38" s="95"/>
      <c r="B38" s="375" t="s">
        <v>369</v>
      </c>
      <c r="C38" s="9"/>
    </row>
    <row r="39" spans="1:3" ht="18.75" customHeight="1">
      <c r="A39" s="95"/>
      <c r="B39" s="375" t="s">
        <v>370</v>
      </c>
      <c r="C39" s="9"/>
    </row>
    <row r="40" spans="1:3" ht="60.75" customHeight="1">
      <c r="B40" s="96" t="s">
        <v>336</v>
      </c>
      <c r="C40" s="6"/>
    </row>
    <row r="41" spans="1:3" ht="46.5" customHeight="1">
      <c r="B41" s="373" t="s">
        <v>335</v>
      </c>
      <c r="C41" s="9"/>
    </row>
    <row r="42" spans="1:3" ht="15">
      <c r="B42" s="372" t="s">
        <v>0</v>
      </c>
      <c r="C42" s="6"/>
    </row>
    <row r="43" spans="1:3" ht="15">
      <c r="B43" s="372" t="s">
        <v>334</v>
      </c>
      <c r="C43" s="6"/>
    </row>
    <row r="44" spans="1:3" ht="21" customHeight="1">
      <c r="B44" s="97" t="s">
        <v>333</v>
      </c>
      <c r="C44" s="6"/>
    </row>
    <row r="45" spans="1:3" ht="102" customHeight="1">
      <c r="B45" s="96" t="s">
        <v>337</v>
      </c>
      <c r="C45" s="5"/>
    </row>
    <row r="46" spans="1:3" s="74" customFormat="1" ht="223.5" customHeight="1">
      <c r="A46" s="382" t="s">
        <v>4</v>
      </c>
      <c r="B46" s="94" t="s">
        <v>390</v>
      </c>
      <c r="C46" s="17"/>
    </row>
    <row r="47" spans="1:3" s="74" customFormat="1" ht="155.25" customHeight="1">
      <c r="A47" s="378" t="s">
        <v>5</v>
      </c>
      <c r="B47" s="386" t="s">
        <v>350</v>
      </c>
      <c r="C47" s="14"/>
    </row>
    <row r="48" spans="1:3" s="74" customFormat="1" ht="127.5" customHeight="1">
      <c r="A48" s="378" t="s">
        <v>6</v>
      </c>
      <c r="B48" s="377" t="s">
        <v>343</v>
      </c>
      <c r="C48" s="14"/>
    </row>
    <row r="49" spans="1:3" s="74" customFormat="1" ht="87" customHeight="1">
      <c r="B49" s="373" t="s">
        <v>345</v>
      </c>
      <c r="C49" s="14"/>
    </row>
    <row r="50" spans="1:3" s="74" customFormat="1" ht="63" customHeight="1">
      <c r="B50" s="114"/>
      <c r="C50" s="14"/>
    </row>
    <row r="51" spans="1:3">
      <c r="B51" s="26"/>
      <c r="C51" s="6"/>
    </row>
    <row r="52" spans="1:3">
      <c r="B52" s="26"/>
      <c r="C52" s="6"/>
    </row>
    <row r="53" spans="1:3" ht="66.75" customHeight="1">
      <c r="B53" s="26"/>
      <c r="C53" s="6"/>
    </row>
    <row r="54" spans="1:3">
      <c r="A54" s="51"/>
      <c r="B54" s="50"/>
      <c r="C54" s="6"/>
    </row>
    <row r="55" spans="1:3">
      <c r="B55" s="26"/>
      <c r="C55" s="6"/>
    </row>
    <row r="56" spans="1:3">
      <c r="B56" s="26"/>
      <c r="C56" s="6"/>
    </row>
    <row r="57" spans="1:3">
      <c r="B57" s="25"/>
      <c r="C57" s="6"/>
    </row>
    <row r="58" spans="1:3">
      <c r="B58" s="24"/>
      <c r="C58" s="9"/>
    </row>
    <row r="59" spans="1:3">
      <c r="B59" s="25"/>
      <c r="C59" s="6"/>
    </row>
    <row r="60" spans="1:3">
      <c r="B60" s="25"/>
      <c r="C60" s="6"/>
    </row>
    <row r="61" spans="1:3">
      <c r="B61" s="25"/>
      <c r="C61" s="6"/>
    </row>
    <row r="62" spans="1:3">
      <c r="B62" s="24"/>
      <c r="C62" s="9"/>
    </row>
    <row r="63" spans="1:3">
      <c r="B63" s="25"/>
      <c r="C63" s="6"/>
    </row>
    <row r="64" spans="1:3">
      <c r="B64" s="25"/>
      <c r="C64" s="6"/>
    </row>
    <row r="65" spans="2:3" ht="81.75" customHeight="1">
      <c r="B65" s="16"/>
      <c r="C65" s="16"/>
    </row>
    <row r="66" spans="2:3">
      <c r="B66" s="10"/>
      <c r="C66" s="17"/>
    </row>
    <row r="67" spans="2:3" s="74" customFormat="1">
      <c r="B67" s="11"/>
      <c r="C67" s="14"/>
    </row>
    <row r="68" spans="2:3" s="74" customFormat="1">
      <c r="B68" s="11"/>
      <c r="C68" s="14"/>
    </row>
    <row r="69" spans="2:3" s="74" customFormat="1">
      <c r="B69" s="11"/>
      <c r="C69" s="14"/>
    </row>
    <row r="70" spans="2:3" s="74" customFormat="1">
      <c r="B70" s="11"/>
      <c r="C70" s="14"/>
    </row>
    <row r="71" spans="2:3" s="74" customFormat="1">
      <c r="B71" s="11"/>
      <c r="C71" s="14"/>
    </row>
    <row r="72" spans="2:3" s="74" customFormat="1">
      <c r="B72" s="11"/>
      <c r="C72" s="14"/>
    </row>
    <row r="73" spans="2:3" s="74" customFormat="1">
      <c r="B73" s="11"/>
      <c r="C73" s="14"/>
    </row>
    <row r="74" spans="2:3" s="74" customFormat="1">
      <c r="B74" s="11"/>
      <c r="C74" s="14"/>
    </row>
    <row r="75" spans="2:3" s="74" customFormat="1">
      <c r="B75" s="11"/>
      <c r="C75" s="14"/>
    </row>
    <row r="76" spans="2:3" s="74" customFormat="1">
      <c r="B76" s="11"/>
      <c r="C76" s="14"/>
    </row>
    <row r="77" spans="2:3" s="74" customFormat="1">
      <c r="B77" s="11"/>
      <c r="C77" s="14"/>
    </row>
    <row r="78" spans="2:3" ht="27" customHeight="1">
      <c r="B78" s="21"/>
      <c r="C78" s="5"/>
    </row>
    <row r="79" spans="2:3">
      <c r="B79" s="22"/>
      <c r="C79" s="7"/>
    </row>
    <row r="80" spans="2:3">
      <c r="B80" s="23"/>
      <c r="C80" s="8"/>
    </row>
    <row r="81" spans="2:3">
      <c r="B81" s="24"/>
      <c r="C81" s="12"/>
    </row>
    <row r="82" spans="2:3">
      <c r="B82" s="27"/>
      <c r="C82" s="12"/>
    </row>
    <row r="83" spans="2:3">
      <c r="B83" s="26"/>
      <c r="C83" s="13"/>
    </row>
    <row r="84" spans="2:3">
      <c r="B84" s="26"/>
      <c r="C84" s="13"/>
    </row>
    <row r="85" spans="2:3">
      <c r="B85" s="26"/>
      <c r="C85" s="13"/>
    </row>
    <row r="86" spans="2:3">
      <c r="B86" s="26"/>
      <c r="C86" s="13"/>
    </row>
    <row r="87" spans="2:3">
      <c r="B87" s="26"/>
      <c r="C87" s="13"/>
    </row>
    <row r="88" spans="2:3">
      <c r="B88" s="25"/>
      <c r="C88" s="13"/>
    </row>
    <row r="89" spans="2:3">
      <c r="B89" s="24"/>
      <c r="C89" s="12"/>
    </row>
    <row r="90" spans="2:3">
      <c r="B90" s="28"/>
      <c r="C90" s="13"/>
    </row>
    <row r="91" spans="2:3">
      <c r="B91" s="29"/>
      <c r="C91" s="13"/>
    </row>
    <row r="92" spans="2:3">
      <c r="B92" s="29"/>
      <c r="C92" s="13"/>
    </row>
    <row r="93" spans="2:3">
      <c r="B93" s="29"/>
      <c r="C93" s="13"/>
    </row>
    <row r="94" spans="2:3">
      <c r="B94" s="28"/>
      <c r="C94" s="13"/>
    </row>
    <row r="95" spans="2:3">
      <c r="B95" s="24"/>
      <c r="C95" s="12"/>
    </row>
    <row r="96" spans="2:3">
      <c r="B96" s="29"/>
      <c r="C96" s="13"/>
    </row>
    <row r="97" spans="2:3">
      <c r="B97" s="29"/>
      <c r="C97" s="13"/>
    </row>
    <row r="98" spans="2:3" ht="96.75" customHeight="1">
      <c r="B98" s="16"/>
      <c r="C98" s="16"/>
    </row>
    <row r="99" spans="2:3" s="4" customFormat="1" ht="19.5" customHeight="1">
      <c r="B99" s="10"/>
      <c r="C99" s="17"/>
    </row>
    <row r="100" spans="2:3" s="4" customFormat="1" ht="12">
      <c r="B100" s="11"/>
      <c r="C100" s="14"/>
    </row>
    <row r="101" spans="2:3" s="4" customFormat="1" ht="12">
      <c r="B101" s="11"/>
      <c r="C101" s="14"/>
    </row>
    <row r="102" spans="2:3" s="4" customFormat="1" ht="12">
      <c r="B102" s="11"/>
      <c r="C102" s="14"/>
    </row>
    <row r="103" spans="2:3" s="4" customFormat="1" ht="12">
      <c r="B103" s="11"/>
      <c r="C103" s="14"/>
    </row>
    <row r="104" spans="2:3" s="4" customFormat="1" ht="12">
      <c r="B104" s="11"/>
      <c r="C104" s="14"/>
    </row>
    <row r="105" spans="2:3" s="4" customFormat="1" ht="12">
      <c r="B105" s="11"/>
      <c r="C105" s="14"/>
    </row>
    <row r="106" spans="2:3" s="4" customFormat="1" ht="12">
      <c r="B106" s="11"/>
      <c r="C106" s="14"/>
    </row>
    <row r="107" spans="2:3" s="4" customFormat="1" ht="12">
      <c r="B107" s="11"/>
      <c r="C107" s="14"/>
    </row>
    <row r="108" spans="2:3" s="4" customFormat="1" ht="12">
      <c r="B108" s="11"/>
      <c r="C108" s="14"/>
    </row>
    <row r="109" spans="2:3" s="4" customFormat="1" ht="76.5" customHeight="1">
      <c r="B109" s="11"/>
      <c r="C109" s="14"/>
    </row>
    <row r="110" spans="2:3" ht="27" customHeight="1">
      <c r="B110" s="21"/>
      <c r="C110" s="5"/>
    </row>
    <row r="111" spans="2:3">
      <c r="B111" s="22"/>
      <c r="C111" s="7"/>
    </row>
    <row r="112" spans="2:3">
      <c r="B112" s="23"/>
      <c r="C112" s="8"/>
    </row>
    <row r="113" spans="2:3">
      <c r="B113" s="24"/>
      <c r="C113" s="9"/>
    </row>
    <row r="114" spans="2:3">
      <c r="B114" s="27"/>
      <c r="C114" s="9"/>
    </row>
    <row r="115" spans="2:3">
      <c r="B115" s="30"/>
      <c r="C115" s="6"/>
    </row>
    <row r="116" spans="2:3">
      <c r="B116" s="21"/>
      <c r="C116" s="6"/>
    </row>
    <row r="117" spans="2:3">
      <c r="B117" s="24"/>
      <c r="C117" s="9"/>
    </row>
    <row r="118" spans="2:3">
      <c r="B118" s="29"/>
      <c r="C118" s="6"/>
    </row>
    <row r="119" spans="2:3">
      <c r="B119" s="29"/>
      <c r="C119" s="6"/>
    </row>
    <row r="120" spans="2:3">
      <c r="B120" s="29"/>
      <c r="C120" s="6"/>
    </row>
    <row r="121" spans="2:3">
      <c r="B121" s="24"/>
      <c r="C121" s="9"/>
    </row>
    <row r="122" spans="2:3">
      <c r="B122" s="25"/>
      <c r="C122" s="5"/>
    </row>
    <row r="123" spans="2:3">
      <c r="B123" s="25"/>
      <c r="C123" s="5"/>
    </row>
    <row r="124" spans="2:3" ht="87" customHeight="1">
      <c r="B124" s="16"/>
      <c r="C124" s="14"/>
    </row>
    <row r="125" spans="2:3" ht="27" customHeight="1">
      <c r="B125" s="10"/>
      <c r="C125" s="17"/>
    </row>
    <row r="126" spans="2:3">
      <c r="B126" s="11"/>
      <c r="C126" s="18"/>
    </row>
    <row r="127" spans="2:3">
      <c r="B127" s="11"/>
      <c r="C127" s="18"/>
    </row>
    <row r="128" spans="2:3">
      <c r="B128" s="11"/>
      <c r="C128" s="18"/>
    </row>
    <row r="129" spans="2:3">
      <c r="B129" s="11"/>
      <c r="C129" s="18"/>
    </row>
    <row r="130" spans="2:3">
      <c r="B130" s="11"/>
      <c r="C130" s="18"/>
    </row>
    <row r="131" spans="2:3">
      <c r="B131" s="11"/>
      <c r="C131" s="18"/>
    </row>
    <row r="132" spans="2:3">
      <c r="B132" s="11"/>
      <c r="C132" s="18"/>
    </row>
    <row r="133" spans="2:3" s="4" customFormat="1" ht="12">
      <c r="B133" s="11"/>
      <c r="C133" s="18"/>
    </row>
    <row r="134" spans="2:3" s="4" customFormat="1" ht="12">
      <c r="B134" s="11"/>
      <c r="C134" s="18"/>
    </row>
    <row r="135" spans="2:3" s="4" customFormat="1" ht="12">
      <c r="B135" s="11"/>
      <c r="C135" s="18"/>
    </row>
    <row r="136" spans="2:3" s="4" customFormat="1" ht="12">
      <c r="B136" s="11"/>
      <c r="C136" s="18"/>
    </row>
    <row r="137" spans="2:3" s="4" customFormat="1" ht="12">
      <c r="B137" s="14"/>
      <c r="C137" s="18"/>
    </row>
    <row r="138" spans="2:3" s="4" customFormat="1" ht="11.25">
      <c r="B138" s="31"/>
      <c r="C138" s="15"/>
    </row>
    <row r="139" spans="2:3" s="4" customFormat="1" ht="11.25">
      <c r="B139" s="31"/>
      <c r="C139" s="15"/>
    </row>
    <row r="140" spans="2:3" s="4" customFormat="1" ht="11.25">
      <c r="B140" s="31"/>
      <c r="C140" s="15"/>
    </row>
    <row r="141" spans="2:3" s="4" customFormat="1" ht="11.25">
      <c r="B141" s="31"/>
      <c r="C141" s="15"/>
    </row>
    <row r="142" spans="2:3" s="4" customFormat="1" ht="11.25">
      <c r="B142" s="31"/>
      <c r="C142" s="15"/>
    </row>
    <row r="143" spans="2:3" s="4" customFormat="1" ht="11.25">
      <c r="B143" s="31"/>
      <c r="C143" s="15"/>
    </row>
    <row r="144" spans="2:3" s="4" customFormat="1" ht="11.25">
      <c r="B144" s="31"/>
      <c r="C144" s="15"/>
    </row>
    <row r="145" spans="2:3" s="4" customFormat="1" ht="11.25">
      <c r="B145" s="31"/>
      <c r="C145" s="15"/>
    </row>
    <row r="146" spans="2:3" s="4" customFormat="1" ht="11.25">
      <c r="B146" s="31"/>
      <c r="C146" s="15"/>
    </row>
    <row r="147" spans="2:3" s="4" customFormat="1" ht="11.25">
      <c r="B147" s="31"/>
      <c r="C147" s="15"/>
    </row>
    <row r="148" spans="2:3" s="4" customFormat="1" ht="11.25">
      <c r="B148" s="31"/>
      <c r="C148" s="15"/>
    </row>
    <row r="149" spans="2:3" s="4" customFormat="1" ht="11.25">
      <c r="B149" s="31"/>
      <c r="C149" s="15"/>
    </row>
    <row r="150" spans="2:3" s="4" customFormat="1" ht="11.25">
      <c r="B150" s="31"/>
      <c r="C150" s="15"/>
    </row>
    <row r="151" spans="2:3" s="4" customFormat="1" ht="11.25">
      <c r="B151" s="31"/>
      <c r="C151" s="15"/>
    </row>
    <row r="152" spans="2:3" s="4" customFormat="1" ht="11.25">
      <c r="B152" s="31"/>
      <c r="C152" s="15"/>
    </row>
    <row r="153" spans="2:3">
      <c r="B153" s="85"/>
      <c r="C153" s="20"/>
    </row>
    <row r="154" spans="2:3">
      <c r="B154" s="85"/>
      <c r="C154" s="20"/>
    </row>
    <row r="155" spans="2:3">
      <c r="B155" s="85"/>
      <c r="C155" s="20"/>
    </row>
    <row r="156" spans="2:3">
      <c r="B156" s="85"/>
      <c r="C156" s="20"/>
    </row>
    <row r="157" spans="2:3">
      <c r="B157" s="85"/>
      <c r="C157" s="20"/>
    </row>
    <row r="158" spans="2:3">
      <c r="B158" s="85"/>
      <c r="C158" s="20"/>
    </row>
    <row r="159" spans="2:3">
      <c r="B159" s="85"/>
      <c r="C159" s="20"/>
    </row>
    <row r="160" spans="2:3">
      <c r="B160" s="85"/>
      <c r="C160" s="20"/>
    </row>
    <row r="161" spans="2:3">
      <c r="B161" s="85"/>
      <c r="C161" s="20"/>
    </row>
    <row r="162" spans="2:3">
      <c r="B162" s="85"/>
      <c r="C162" s="20"/>
    </row>
    <row r="163" spans="2:3">
      <c r="B163" s="85"/>
      <c r="C163" s="20"/>
    </row>
    <row r="164" spans="2:3">
      <c r="B164" s="85"/>
      <c r="C164" s="20"/>
    </row>
    <row r="165" spans="2:3">
      <c r="B165" s="85"/>
      <c r="C165" s="20"/>
    </row>
    <row r="166" spans="2:3">
      <c r="B166" s="85"/>
      <c r="C166" s="20"/>
    </row>
    <row r="167" spans="2:3">
      <c r="B167" s="85"/>
      <c r="C167" s="20"/>
    </row>
    <row r="168" spans="2:3">
      <c r="B168" s="85"/>
      <c r="C168" s="20"/>
    </row>
    <row r="169" spans="2:3">
      <c r="B169" s="85"/>
      <c r="C169" s="20"/>
    </row>
    <row r="170" spans="2:3">
      <c r="B170" s="85"/>
      <c r="C170" s="20"/>
    </row>
    <row r="171" spans="2:3">
      <c r="B171" s="85"/>
      <c r="C171" s="20"/>
    </row>
    <row r="172" spans="2:3">
      <c r="B172" s="85"/>
      <c r="C172" s="20"/>
    </row>
    <row r="173" spans="2:3">
      <c r="B173" s="85"/>
      <c r="C173" s="20"/>
    </row>
    <row r="174" spans="2:3">
      <c r="B174" s="85"/>
      <c r="C174" s="20"/>
    </row>
    <row r="175" spans="2:3">
      <c r="B175" s="85"/>
      <c r="C175" s="20"/>
    </row>
    <row r="176" spans="2:3">
      <c r="B176" s="85"/>
      <c r="C176" s="20"/>
    </row>
    <row r="177" spans="2:3">
      <c r="B177" s="85"/>
      <c r="C177" s="20"/>
    </row>
    <row r="178" spans="2:3">
      <c r="B178" s="85"/>
      <c r="C178" s="20"/>
    </row>
    <row r="179" spans="2:3">
      <c r="B179" s="85"/>
      <c r="C179" s="20"/>
    </row>
    <row r="180" spans="2:3">
      <c r="B180" s="85"/>
      <c r="C180" s="20"/>
    </row>
    <row r="181" spans="2:3">
      <c r="B181" s="85"/>
      <c r="C181" s="20"/>
    </row>
    <row r="182" spans="2:3">
      <c r="B182" s="85"/>
      <c r="C182" s="20"/>
    </row>
    <row r="183" spans="2:3">
      <c r="B183" s="85"/>
      <c r="C183" s="20"/>
    </row>
    <row r="184" spans="2:3">
      <c r="B184" s="85"/>
      <c r="C184" s="20"/>
    </row>
    <row r="185" spans="2:3">
      <c r="B185" s="85"/>
      <c r="C185" s="20"/>
    </row>
    <row r="186" spans="2:3">
      <c r="B186" s="85"/>
      <c r="C186" s="20"/>
    </row>
    <row r="187" spans="2:3">
      <c r="B187" s="85"/>
      <c r="C187" s="20"/>
    </row>
    <row r="188" spans="2:3">
      <c r="B188" s="85"/>
      <c r="C188" s="20"/>
    </row>
    <row r="189" spans="2:3">
      <c r="B189" s="85"/>
      <c r="C189" s="20"/>
    </row>
    <row r="190" spans="2:3">
      <c r="B190" s="85"/>
      <c r="C190" s="20"/>
    </row>
    <row r="191" spans="2:3">
      <c r="B191" s="85"/>
      <c r="C191" s="20"/>
    </row>
    <row r="192" spans="2:3">
      <c r="B192" s="85"/>
      <c r="C192" s="20"/>
    </row>
    <row r="193" spans="2:3">
      <c r="B193" s="85"/>
      <c r="C193" s="20"/>
    </row>
    <row r="194" spans="2:3">
      <c r="B194" s="85"/>
      <c r="C194" s="20"/>
    </row>
    <row r="195" spans="2:3">
      <c r="B195" s="85"/>
      <c r="C195" s="20"/>
    </row>
    <row r="196" spans="2:3">
      <c r="B196" s="85"/>
      <c r="C196" s="20"/>
    </row>
    <row r="197" spans="2:3">
      <c r="B197" s="85"/>
      <c r="C197" s="20"/>
    </row>
    <row r="198" spans="2:3">
      <c r="B198" s="85"/>
      <c r="C198" s="20"/>
    </row>
    <row r="199" spans="2:3">
      <c r="B199" s="85"/>
      <c r="C199" s="20"/>
    </row>
    <row r="200" spans="2:3">
      <c r="B200" s="85"/>
      <c r="C200" s="20"/>
    </row>
    <row r="201" spans="2:3">
      <c r="B201" s="85"/>
      <c r="C201" s="20"/>
    </row>
    <row r="202" spans="2:3">
      <c r="B202" s="85"/>
      <c r="C202" s="20"/>
    </row>
    <row r="203" spans="2:3">
      <c r="B203" s="85"/>
      <c r="C203" s="20"/>
    </row>
    <row r="204" spans="2:3">
      <c r="B204" s="85"/>
      <c r="C204" s="20"/>
    </row>
    <row r="205" spans="2:3">
      <c r="B205" s="85"/>
      <c r="C205" s="20"/>
    </row>
    <row r="206" spans="2:3">
      <c r="B206" s="85"/>
      <c r="C206" s="20"/>
    </row>
    <row r="207" spans="2:3">
      <c r="B207" s="85"/>
      <c r="C207" s="20"/>
    </row>
    <row r="208" spans="2:3">
      <c r="B208" s="85"/>
      <c r="C208" s="20"/>
    </row>
    <row r="209" spans="2:3">
      <c r="B209" s="85"/>
      <c r="C209" s="20"/>
    </row>
    <row r="210" spans="2:3">
      <c r="B210" s="85"/>
      <c r="C210" s="20"/>
    </row>
    <row r="211" spans="2:3">
      <c r="B211" s="85"/>
      <c r="C211" s="20"/>
    </row>
    <row r="212" spans="2:3">
      <c r="B212" s="85"/>
      <c r="C212" s="20"/>
    </row>
    <row r="213" spans="2:3">
      <c r="B213" s="85"/>
      <c r="C213" s="20"/>
    </row>
    <row r="214" spans="2:3">
      <c r="B214" s="85"/>
      <c r="C214" s="20"/>
    </row>
  </sheetData>
  <mergeCells count="5">
    <mergeCell ref="A2:B2"/>
    <mergeCell ref="A32:B32"/>
    <mergeCell ref="A1:B1"/>
    <mergeCell ref="A3:B3"/>
    <mergeCell ref="A22:B22"/>
  </mergeCells>
  <phoneticPr fontId="0" type="noConversion"/>
  <pageMargins left="0.62992125984251968" right="0.23622047244094491" top="1.0629921259842521" bottom="0.51181102362204722" header="0.23622047244094491" footer="0.31496062992125984"/>
  <pageSetup paperSize="9" scale="95" orientation="portrait" r:id="rId1"/>
  <headerFooter alignWithMargins="0">
    <oddFooter>&amp;L&amp;7FEDERALNO MINISTARSTVO ENERGIJE, RUDARSTVA I INDUSTRIJE -  ENERGETSKI BILANS 2026.</oddFooter>
  </headerFooter>
  <rowBreaks count="5" manualBreakCount="5">
    <brk id="22" max="16383" man="1"/>
    <brk id="29" max="16383" man="1"/>
    <brk id="46" max="16383" man="1"/>
    <brk id="78" max="16383" man="1"/>
    <brk id="110"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196"/>
  <sheetViews>
    <sheetView view="pageBreakPreview" topLeftCell="A182" zoomScale="50" zoomScaleNormal="100" zoomScaleSheetLayoutView="50" workbookViewId="0">
      <selection activeCell="P2" sqref="P2"/>
    </sheetView>
  </sheetViews>
  <sheetFormatPr defaultColWidth="9" defaultRowHeight="15"/>
  <cols>
    <col min="1" max="1" width="9.625" style="76" customWidth="1"/>
    <col min="2" max="2" width="40.875" style="75" customWidth="1"/>
    <col min="3" max="3" width="20.875" style="75" customWidth="1"/>
    <col min="4" max="4" width="13.875" style="59" customWidth="1"/>
    <col min="5" max="5" width="11.875" style="60" customWidth="1"/>
    <col min="6" max="6" width="11.5" style="77" customWidth="1"/>
    <col min="7" max="7" width="13.375" style="59" customWidth="1"/>
    <col min="8" max="8" width="12.75" style="60" customWidth="1"/>
    <col min="9" max="9" width="11.625" style="75" customWidth="1"/>
    <col min="10" max="10" width="12.5" style="59" customWidth="1"/>
    <col min="11" max="11" width="11.375" style="60" customWidth="1"/>
    <col min="12" max="12" width="12.25" style="75" customWidth="1"/>
    <col min="13" max="13" width="12.125" style="75" customWidth="1"/>
    <col min="14" max="14" width="12" style="75" customWidth="1"/>
    <col min="15" max="15" width="11.625" style="75" customWidth="1"/>
    <col min="16" max="16" width="12.25" style="75" customWidth="1"/>
    <col min="17" max="17" width="12.5" style="75" customWidth="1"/>
    <col min="18" max="18" width="13.875" style="75" customWidth="1"/>
    <col min="19" max="19" width="14" style="75" customWidth="1"/>
    <col min="20" max="20" width="19.25" style="75" customWidth="1"/>
    <col min="21" max="16384" width="9" style="75"/>
  </cols>
  <sheetData>
    <row r="1" spans="1:19" s="53" customFormat="1" ht="19.5">
      <c r="A1" s="649" t="s">
        <v>363</v>
      </c>
      <c r="B1" s="650"/>
      <c r="C1" s="650"/>
      <c r="D1" s="650"/>
      <c r="E1" s="650"/>
      <c r="F1" s="650"/>
      <c r="G1" s="650"/>
      <c r="H1" s="650"/>
      <c r="I1" s="650"/>
      <c r="J1" s="650"/>
      <c r="K1" s="650"/>
      <c r="L1" s="650"/>
      <c r="M1" s="650"/>
    </row>
    <row r="2" spans="1:19" s="53" customFormat="1" ht="54" customHeight="1">
      <c r="A2" s="651" t="s">
        <v>364</v>
      </c>
      <c r="B2" s="652"/>
      <c r="C2" s="652"/>
      <c r="D2" s="652"/>
      <c r="E2" s="652"/>
      <c r="F2" s="652"/>
      <c r="G2" s="652"/>
      <c r="H2" s="652"/>
      <c r="I2" s="652"/>
      <c r="J2" s="652"/>
      <c r="K2" s="652"/>
      <c r="L2" s="652"/>
      <c r="M2" s="652"/>
    </row>
    <row r="3" spans="1:19" s="53" customFormat="1" ht="17.25" customHeight="1">
      <c r="A3" s="653" t="s">
        <v>342</v>
      </c>
      <c r="B3" s="654"/>
      <c r="C3" s="654"/>
      <c r="D3" s="654"/>
      <c r="E3" s="654"/>
      <c r="F3" s="654"/>
      <c r="G3" s="654"/>
      <c r="H3" s="654"/>
      <c r="I3" s="654"/>
      <c r="J3" s="654"/>
      <c r="K3" s="654"/>
      <c r="L3" s="654"/>
      <c r="M3" s="654"/>
    </row>
    <row r="4" spans="1:19" s="2" customFormat="1" ht="24" customHeight="1">
      <c r="A4" s="98"/>
      <c r="B4" s="99"/>
      <c r="C4" s="100"/>
      <c r="D4" s="101"/>
      <c r="E4" s="102"/>
      <c r="F4" s="103"/>
      <c r="G4" s="99"/>
      <c r="H4" s="104"/>
      <c r="I4" s="99"/>
      <c r="J4" s="99"/>
      <c r="K4" s="102"/>
      <c r="L4" s="99"/>
      <c r="M4" s="99"/>
    </row>
    <row r="5" spans="1:19" ht="17.25" customHeight="1" thickBot="1">
      <c r="A5" s="115"/>
      <c r="B5" s="115"/>
      <c r="C5" s="115"/>
      <c r="D5" s="673" t="s">
        <v>8</v>
      </c>
      <c r="E5" s="674"/>
      <c r="F5" s="674"/>
      <c r="G5" s="674"/>
      <c r="H5" s="674"/>
      <c r="I5" s="674"/>
      <c r="J5" s="674"/>
      <c r="K5" s="674"/>
      <c r="L5" s="674"/>
      <c r="M5" s="674"/>
      <c r="N5" s="674"/>
      <c r="O5" s="674"/>
      <c r="P5" s="674"/>
      <c r="Q5" s="674"/>
      <c r="R5" s="674"/>
      <c r="S5" s="674"/>
    </row>
    <row r="6" spans="1:19" s="82" customFormat="1" ht="16.5" customHeight="1" thickBot="1">
      <c r="A6" s="702">
        <v>1</v>
      </c>
      <c r="B6" s="702"/>
      <c r="C6" s="702"/>
      <c r="D6" s="116">
        <v>2</v>
      </c>
      <c r="E6" s="655" t="s">
        <v>9</v>
      </c>
      <c r="F6" s="655"/>
      <c r="G6" s="655"/>
      <c r="H6" s="655"/>
      <c r="I6" s="655"/>
      <c r="J6" s="655"/>
      <c r="K6" s="655"/>
      <c r="L6" s="655"/>
      <c r="M6" s="655"/>
      <c r="N6" s="655"/>
      <c r="O6" s="655"/>
      <c r="P6" s="655"/>
      <c r="Q6" s="655"/>
      <c r="R6" s="116">
        <v>16</v>
      </c>
      <c r="S6" s="117">
        <v>17</v>
      </c>
    </row>
    <row r="7" spans="1:19" s="56" customFormat="1" ht="15.75" customHeight="1" thickBot="1">
      <c r="A7" s="655" t="s">
        <v>10</v>
      </c>
      <c r="B7" s="655"/>
      <c r="C7" s="655"/>
      <c r="D7" s="675" t="s">
        <v>11</v>
      </c>
      <c r="E7" s="117">
        <v>3</v>
      </c>
      <c r="F7" s="116">
        <v>4</v>
      </c>
      <c r="G7" s="117">
        <v>5</v>
      </c>
      <c r="H7" s="116">
        <v>6</v>
      </c>
      <c r="I7" s="117">
        <v>7</v>
      </c>
      <c r="J7" s="116">
        <v>8</v>
      </c>
      <c r="K7" s="117">
        <v>9</v>
      </c>
      <c r="L7" s="116">
        <v>10</v>
      </c>
      <c r="M7" s="117">
        <v>11</v>
      </c>
      <c r="N7" s="116">
        <v>12</v>
      </c>
      <c r="O7" s="117">
        <v>13</v>
      </c>
      <c r="P7" s="116">
        <v>14</v>
      </c>
      <c r="Q7" s="117">
        <v>15</v>
      </c>
      <c r="R7" s="675" t="s">
        <v>12</v>
      </c>
      <c r="S7" s="675" t="s">
        <v>13</v>
      </c>
    </row>
    <row r="8" spans="1:19" s="56" customFormat="1" ht="75" customHeight="1" thickBot="1">
      <c r="A8" s="655"/>
      <c r="B8" s="655"/>
      <c r="C8" s="655"/>
      <c r="D8" s="675"/>
      <c r="E8" s="118" t="s">
        <v>14</v>
      </c>
      <c r="F8" s="118" t="s">
        <v>15</v>
      </c>
      <c r="G8" s="118" t="s">
        <v>16</v>
      </c>
      <c r="H8" s="118" t="s">
        <v>17</v>
      </c>
      <c r="I8" s="118" t="s">
        <v>18</v>
      </c>
      <c r="J8" s="118" t="s">
        <v>19</v>
      </c>
      <c r="K8" s="118" t="s">
        <v>20</v>
      </c>
      <c r="L8" s="118" t="s">
        <v>21</v>
      </c>
      <c r="M8" s="118" t="s">
        <v>22</v>
      </c>
      <c r="N8" s="118" t="s">
        <v>23</v>
      </c>
      <c r="O8" s="118" t="s">
        <v>24</v>
      </c>
      <c r="P8" s="118" t="s">
        <v>25</v>
      </c>
      <c r="Q8" s="119" t="s">
        <v>26</v>
      </c>
      <c r="R8" s="675"/>
      <c r="S8" s="675"/>
    </row>
    <row r="9" spans="1:19" s="57" customFormat="1">
      <c r="A9" s="695" t="s">
        <v>27</v>
      </c>
      <c r="B9" s="697" t="s">
        <v>28</v>
      </c>
      <c r="C9" s="698"/>
      <c r="D9" s="473">
        <v>5443548</v>
      </c>
      <c r="E9" s="475">
        <v>493052</v>
      </c>
      <c r="F9" s="476">
        <v>497515</v>
      </c>
      <c r="G9" s="476">
        <v>519951</v>
      </c>
      <c r="H9" s="476">
        <v>532867</v>
      </c>
      <c r="I9" s="476">
        <v>528980</v>
      </c>
      <c r="J9" s="476">
        <v>529329</v>
      </c>
      <c r="K9" s="476">
        <v>543153</v>
      </c>
      <c r="L9" s="476">
        <v>543379</v>
      </c>
      <c r="M9" s="476">
        <v>540132</v>
      </c>
      <c r="N9" s="476">
        <v>550794</v>
      </c>
      <c r="O9" s="476">
        <v>527216</v>
      </c>
      <c r="P9" s="477">
        <v>506332</v>
      </c>
      <c r="Q9" s="479">
        <f>SUM(E9:P9)</f>
        <v>6312700</v>
      </c>
      <c r="R9" s="473">
        <v>6808910</v>
      </c>
      <c r="S9" s="473">
        <v>6920665</v>
      </c>
    </row>
    <row r="10" spans="1:19" ht="15" customHeight="1">
      <c r="A10" s="687"/>
      <c r="B10" s="691" t="s">
        <v>29</v>
      </c>
      <c r="C10" s="692"/>
      <c r="D10" s="305"/>
      <c r="E10" s="353"/>
      <c r="F10" s="283"/>
      <c r="G10" s="283"/>
      <c r="H10" s="283"/>
      <c r="I10" s="283"/>
      <c r="J10" s="283"/>
      <c r="K10" s="283"/>
      <c r="L10" s="283"/>
      <c r="M10" s="283"/>
      <c r="N10" s="283"/>
      <c r="O10" s="283"/>
      <c r="P10" s="284"/>
      <c r="Q10" s="305">
        <f>SUM(E10:P10)</f>
        <v>0</v>
      </c>
      <c r="R10" s="305"/>
      <c r="S10" s="305"/>
    </row>
    <row r="11" spans="1:19" s="58" customFormat="1" ht="14.25" customHeight="1">
      <c r="A11" s="687"/>
      <c r="B11" s="691" t="s">
        <v>30</v>
      </c>
      <c r="C11" s="692"/>
      <c r="D11" s="318">
        <v>374150</v>
      </c>
      <c r="E11" s="319">
        <v>43185</v>
      </c>
      <c r="F11" s="424">
        <v>53165</v>
      </c>
      <c r="G11" s="424">
        <v>54160</v>
      </c>
      <c r="H11" s="424">
        <v>54150</v>
      </c>
      <c r="I11" s="424">
        <v>53175</v>
      </c>
      <c r="J11" s="424">
        <v>53165</v>
      </c>
      <c r="K11" s="424">
        <v>53175</v>
      </c>
      <c r="L11" s="424">
        <v>55175</v>
      </c>
      <c r="M11" s="424">
        <v>56160</v>
      </c>
      <c r="N11" s="424">
        <v>57175</v>
      </c>
      <c r="O11" s="424">
        <v>55150</v>
      </c>
      <c r="P11" s="465">
        <v>43165</v>
      </c>
      <c r="Q11" s="318">
        <f>SUM(E11:P11)</f>
        <v>631000</v>
      </c>
      <c r="R11" s="318">
        <v>666000</v>
      </c>
      <c r="S11" s="318">
        <v>671000</v>
      </c>
    </row>
    <row r="12" spans="1:19" ht="14.25" customHeight="1" thickBot="1">
      <c r="A12" s="696"/>
      <c r="B12" s="693" t="s">
        <v>31</v>
      </c>
      <c r="C12" s="694"/>
      <c r="D12" s="474">
        <f t="shared" ref="D12:P12" si="0">D9+D10-D11</f>
        <v>5069398</v>
      </c>
      <c r="E12" s="427">
        <f t="shared" si="0"/>
        <v>449867</v>
      </c>
      <c r="F12" s="428">
        <f t="shared" si="0"/>
        <v>444350</v>
      </c>
      <c r="G12" s="428">
        <f t="shared" si="0"/>
        <v>465791</v>
      </c>
      <c r="H12" s="428">
        <f t="shared" si="0"/>
        <v>478717</v>
      </c>
      <c r="I12" s="428">
        <f t="shared" si="0"/>
        <v>475805</v>
      </c>
      <c r="J12" s="428">
        <f t="shared" si="0"/>
        <v>476164</v>
      </c>
      <c r="K12" s="428">
        <f t="shared" si="0"/>
        <v>489978</v>
      </c>
      <c r="L12" s="428">
        <f t="shared" si="0"/>
        <v>488204</v>
      </c>
      <c r="M12" s="428">
        <f t="shared" si="0"/>
        <v>483972</v>
      </c>
      <c r="N12" s="428">
        <f t="shared" si="0"/>
        <v>493619</v>
      </c>
      <c r="O12" s="428">
        <f t="shared" si="0"/>
        <v>472066</v>
      </c>
      <c r="P12" s="478">
        <f t="shared" si="0"/>
        <v>463167</v>
      </c>
      <c r="Q12" s="474">
        <f>SUM(E12:P12)</f>
        <v>5681700</v>
      </c>
      <c r="R12" s="474">
        <f>R9+R10-R11</f>
        <v>6142910</v>
      </c>
      <c r="S12" s="474">
        <f>S9+S10-S11</f>
        <v>6249665</v>
      </c>
    </row>
    <row r="13" spans="1:19" s="58" customFormat="1" ht="15.75" customHeight="1">
      <c r="A13" s="686" t="s">
        <v>32</v>
      </c>
      <c r="B13" s="689" t="s">
        <v>33</v>
      </c>
      <c r="C13" s="132" t="s">
        <v>34</v>
      </c>
      <c r="D13" s="473">
        <v>4757903</v>
      </c>
      <c r="E13" s="480">
        <v>339930</v>
      </c>
      <c r="F13" s="476">
        <v>343764</v>
      </c>
      <c r="G13" s="476">
        <v>279072</v>
      </c>
      <c r="H13" s="476">
        <v>291600</v>
      </c>
      <c r="I13" s="476">
        <v>245376</v>
      </c>
      <c r="J13" s="476">
        <v>299646</v>
      </c>
      <c r="K13" s="476">
        <v>313224</v>
      </c>
      <c r="L13" s="476">
        <v>351666</v>
      </c>
      <c r="M13" s="476">
        <v>295020</v>
      </c>
      <c r="N13" s="476">
        <v>301344</v>
      </c>
      <c r="O13" s="476">
        <v>358800</v>
      </c>
      <c r="P13" s="477">
        <v>388368</v>
      </c>
      <c r="Q13" s="473">
        <f>SUM(E13:P13)</f>
        <v>3807810</v>
      </c>
      <c r="R13" s="473">
        <v>3920032</v>
      </c>
      <c r="S13" s="473">
        <v>3754944</v>
      </c>
    </row>
    <row r="14" spans="1:19" ht="14.25" customHeight="1">
      <c r="A14" s="687"/>
      <c r="B14" s="690"/>
      <c r="C14" s="135" t="s">
        <v>35</v>
      </c>
      <c r="D14" s="481">
        <v>3937574.8960000002</v>
      </c>
      <c r="E14" s="482">
        <v>421612.59</v>
      </c>
      <c r="F14" s="283">
        <v>398749.348</v>
      </c>
      <c r="G14" s="483">
        <v>468745.28049999999</v>
      </c>
      <c r="H14" s="283">
        <v>400669.03600000002</v>
      </c>
      <c r="I14" s="283">
        <v>339290.86829999997</v>
      </c>
      <c r="J14" s="283">
        <v>341114.41</v>
      </c>
      <c r="K14" s="283">
        <v>306050.07549999998</v>
      </c>
      <c r="L14" s="283">
        <v>286674.93550000002</v>
      </c>
      <c r="M14" s="283">
        <v>301658.27740000002</v>
      </c>
      <c r="N14" s="283">
        <v>329671.09529999999</v>
      </c>
      <c r="O14" s="283">
        <v>416789.27870000002</v>
      </c>
      <c r="P14" s="284">
        <v>450952.44900000002</v>
      </c>
      <c r="Q14" s="350">
        <f t="shared" ref="Q14:Q30" si="1">SUM(E14:P14)</f>
        <v>4461977.6442000009</v>
      </c>
      <c r="R14" s="305">
        <v>4461977.6540000001</v>
      </c>
      <c r="S14" s="305">
        <v>3653819.4780000001</v>
      </c>
    </row>
    <row r="15" spans="1:19" s="58" customFormat="1" ht="14.25" customHeight="1" thickBot="1">
      <c r="A15" s="687"/>
      <c r="B15" s="126" t="s">
        <v>36</v>
      </c>
      <c r="C15" s="135" t="s">
        <v>37</v>
      </c>
      <c r="D15" s="484">
        <v>514110.9</v>
      </c>
      <c r="E15" s="306">
        <v>34347.358572778903</v>
      </c>
      <c r="F15" s="307">
        <v>28280.548819903801</v>
      </c>
      <c r="G15" s="307">
        <v>24671.129197215101</v>
      </c>
      <c r="H15" s="307">
        <v>23194.859564786839</v>
      </c>
      <c r="I15" s="307">
        <v>23561.569349999387</v>
      </c>
      <c r="J15" s="307">
        <v>24817.972859694462</v>
      </c>
      <c r="K15" s="307">
        <v>28872.579760670134</v>
      </c>
      <c r="L15" s="307">
        <v>30658.441837253518</v>
      </c>
      <c r="M15" s="307">
        <v>32968.837069112793</v>
      </c>
      <c r="N15" s="307">
        <v>38772.283080796231</v>
      </c>
      <c r="O15" s="307">
        <v>49122.662612356122</v>
      </c>
      <c r="P15" s="307">
        <v>65005.017625440814</v>
      </c>
      <c r="Q15" s="355">
        <f>SUM(E15:P15)</f>
        <v>404273.26035000815</v>
      </c>
      <c r="R15" s="308">
        <v>409064.67564177071</v>
      </c>
      <c r="S15" s="309">
        <v>415133.34009985899</v>
      </c>
    </row>
    <row r="16" spans="1:19" ht="13.9" customHeight="1">
      <c r="A16" s="687"/>
      <c r="B16" s="680" t="s">
        <v>38</v>
      </c>
      <c r="C16" s="681"/>
      <c r="D16" s="464">
        <v>57150</v>
      </c>
      <c r="E16" s="550">
        <v>0</v>
      </c>
      <c r="F16" s="551">
        <v>0</v>
      </c>
      <c r="G16" s="551">
        <v>0</v>
      </c>
      <c r="H16" s="551">
        <v>0</v>
      </c>
      <c r="I16" s="551">
        <v>0</v>
      </c>
      <c r="J16" s="551">
        <v>0</v>
      </c>
      <c r="K16" s="551">
        <v>0</v>
      </c>
      <c r="L16" s="551">
        <v>0</v>
      </c>
      <c r="M16" s="551">
        <v>0</v>
      </c>
      <c r="N16" s="551">
        <v>0</v>
      </c>
      <c r="O16" s="551">
        <v>0</v>
      </c>
      <c r="P16" s="551">
        <v>0</v>
      </c>
      <c r="Q16" s="598">
        <f t="shared" si="1"/>
        <v>0</v>
      </c>
      <c r="R16" s="359">
        <v>0</v>
      </c>
      <c r="S16" s="359">
        <v>0</v>
      </c>
    </row>
    <row r="17" spans="1:19" s="58" customFormat="1" ht="18" customHeight="1">
      <c r="A17" s="687"/>
      <c r="B17" s="680" t="s">
        <v>39</v>
      </c>
      <c r="C17" s="681"/>
      <c r="D17" s="464">
        <v>27041</v>
      </c>
      <c r="E17" s="551">
        <v>0</v>
      </c>
      <c r="F17" s="551">
        <v>0</v>
      </c>
      <c r="G17" s="551">
        <v>0</v>
      </c>
      <c r="H17" s="551">
        <v>0</v>
      </c>
      <c r="I17" s="551">
        <v>0</v>
      </c>
      <c r="J17" s="551">
        <v>0</v>
      </c>
      <c r="K17" s="551">
        <v>0</v>
      </c>
      <c r="L17" s="551">
        <v>0</v>
      </c>
      <c r="M17" s="551">
        <v>0</v>
      </c>
      <c r="N17" s="551">
        <v>0</v>
      </c>
      <c r="O17" s="551">
        <v>0</v>
      </c>
      <c r="P17" s="551">
        <v>0</v>
      </c>
      <c r="Q17" s="552">
        <f t="shared" si="1"/>
        <v>0</v>
      </c>
      <c r="R17" s="359">
        <v>0</v>
      </c>
      <c r="S17" s="359">
        <v>0</v>
      </c>
    </row>
    <row r="18" spans="1:19" ht="36.75" customHeight="1" thickBot="1">
      <c r="A18" s="688"/>
      <c r="B18" s="682" t="s">
        <v>40</v>
      </c>
      <c r="C18" s="683"/>
      <c r="D18" s="346">
        <f>D13+D14+D16-D15-D17</f>
        <v>8211475.9959999993</v>
      </c>
      <c r="E18" s="347">
        <f t="shared" ref="E18:P18" si="2">E13+E14+E16-E15-E17</f>
        <v>727195.23142722121</v>
      </c>
      <c r="F18" s="348">
        <f t="shared" si="2"/>
        <v>714232.79918009625</v>
      </c>
      <c r="G18" s="348">
        <f t="shared" si="2"/>
        <v>723146.15130278491</v>
      </c>
      <c r="H18" s="348">
        <f t="shared" si="2"/>
        <v>669074.17643521319</v>
      </c>
      <c r="I18" s="348">
        <f t="shared" si="2"/>
        <v>561105.29895000055</v>
      </c>
      <c r="J18" s="348">
        <f t="shared" si="2"/>
        <v>615942.43714030541</v>
      </c>
      <c r="K18" s="348">
        <f t="shared" si="2"/>
        <v>590401.49573932996</v>
      </c>
      <c r="L18" s="348">
        <f t="shared" si="2"/>
        <v>607682.49366274651</v>
      </c>
      <c r="M18" s="348">
        <f t="shared" si="2"/>
        <v>563709.44033088721</v>
      </c>
      <c r="N18" s="348">
        <f t="shared" si="2"/>
        <v>592242.81221920368</v>
      </c>
      <c r="O18" s="348">
        <f t="shared" si="2"/>
        <v>726466.6160876439</v>
      </c>
      <c r="P18" s="349">
        <f t="shared" si="2"/>
        <v>774315.43137455918</v>
      </c>
      <c r="Q18" s="350">
        <f t="shared" si="1"/>
        <v>7865514.3838499915</v>
      </c>
      <c r="R18" s="542">
        <f>R13+R14+R16-R15-R17</f>
        <v>7972944.9783582296</v>
      </c>
      <c r="S18" s="542">
        <f>S13+S14+S16-S15-S17</f>
        <v>6993630.1379001411</v>
      </c>
    </row>
    <row r="19" spans="1:19" ht="17.25" customHeight="1">
      <c r="A19" s="695" t="s">
        <v>41</v>
      </c>
      <c r="B19" s="684" t="s">
        <v>42</v>
      </c>
      <c r="C19" s="685"/>
      <c r="D19" s="479">
        <v>154840</v>
      </c>
      <c r="E19" s="419">
        <v>31400</v>
      </c>
      <c r="F19" s="420">
        <v>28000</v>
      </c>
      <c r="G19" s="420">
        <v>23500</v>
      </c>
      <c r="H19" s="420">
        <v>17000</v>
      </c>
      <c r="I19" s="420">
        <v>9100</v>
      </c>
      <c r="J19" s="420">
        <v>6000</v>
      </c>
      <c r="K19" s="420">
        <v>5700</v>
      </c>
      <c r="L19" s="420">
        <v>5700</v>
      </c>
      <c r="M19" s="420">
        <v>7000</v>
      </c>
      <c r="N19" s="420">
        <v>12800</v>
      </c>
      <c r="O19" s="420">
        <v>22000</v>
      </c>
      <c r="P19" s="533">
        <v>29500</v>
      </c>
      <c r="Q19" s="352">
        <f>SUM(E19:P19)</f>
        <v>197700</v>
      </c>
      <c r="R19" s="352">
        <v>206837.75</v>
      </c>
      <c r="S19" s="352">
        <v>210060.75</v>
      </c>
    </row>
    <row r="20" spans="1:19" ht="14.25" customHeight="1">
      <c r="A20" s="687"/>
      <c r="B20" s="691" t="s">
        <v>43</v>
      </c>
      <c r="C20" s="692"/>
      <c r="D20" s="305"/>
      <c r="E20" s="353"/>
      <c r="F20" s="283"/>
      <c r="G20" s="283"/>
      <c r="H20" s="283"/>
      <c r="I20" s="283"/>
      <c r="J20" s="283"/>
      <c r="K20" s="283"/>
      <c r="L20" s="283"/>
      <c r="M20" s="283"/>
      <c r="N20" s="283"/>
      <c r="O20" s="283"/>
      <c r="P20" s="284"/>
      <c r="Q20" s="305">
        <f t="shared" si="1"/>
        <v>0</v>
      </c>
      <c r="R20" s="305"/>
      <c r="S20" s="305"/>
    </row>
    <row r="21" spans="1:19" ht="48" customHeight="1" thickBot="1">
      <c r="A21" s="696"/>
      <c r="B21" s="693" t="s">
        <v>44</v>
      </c>
      <c r="C21" s="708"/>
      <c r="D21" s="344">
        <f>SUM(D9:D20)</f>
        <v>28547191.791999999</v>
      </c>
      <c r="E21" s="427">
        <f t="shared" ref="E21:P21" si="3">E19-E20</f>
        <v>31400</v>
      </c>
      <c r="F21" s="428">
        <f t="shared" si="3"/>
        <v>28000</v>
      </c>
      <c r="G21" s="428">
        <f t="shared" si="3"/>
        <v>23500</v>
      </c>
      <c r="H21" s="428">
        <f t="shared" si="3"/>
        <v>17000</v>
      </c>
      <c r="I21" s="428">
        <f t="shared" si="3"/>
        <v>9100</v>
      </c>
      <c r="J21" s="428">
        <f t="shared" si="3"/>
        <v>6000</v>
      </c>
      <c r="K21" s="428">
        <f t="shared" si="3"/>
        <v>5700</v>
      </c>
      <c r="L21" s="428">
        <f t="shared" si="3"/>
        <v>5700</v>
      </c>
      <c r="M21" s="428">
        <f t="shared" si="3"/>
        <v>7000</v>
      </c>
      <c r="N21" s="428">
        <f t="shared" si="3"/>
        <v>12800</v>
      </c>
      <c r="O21" s="428">
        <f t="shared" si="3"/>
        <v>22000</v>
      </c>
      <c r="P21" s="478">
        <f t="shared" si="3"/>
        <v>29500</v>
      </c>
      <c r="Q21" s="474">
        <f>SUM(E21:P21)</f>
        <v>197700</v>
      </c>
      <c r="R21" s="355">
        <f>R19-R20</f>
        <v>206837.75</v>
      </c>
      <c r="S21" s="355">
        <f>S19-S20</f>
        <v>210060.75</v>
      </c>
    </row>
    <row r="22" spans="1:19" s="83" customFormat="1" ht="22.5" customHeight="1">
      <c r="A22" s="686" t="s">
        <v>45</v>
      </c>
      <c r="B22" s="709" t="s">
        <v>46</v>
      </c>
      <c r="C22" s="710"/>
      <c r="D22" s="597">
        <v>1291995000</v>
      </c>
      <c r="E22" s="587">
        <v>103895.7</v>
      </c>
      <c r="F22" s="588">
        <v>97737.600000000006</v>
      </c>
      <c r="G22" s="588">
        <v>105594.8</v>
      </c>
      <c r="H22" s="588">
        <v>119190.8</v>
      </c>
      <c r="I22" s="588">
        <v>117811.08</v>
      </c>
      <c r="J22" s="588">
        <v>130445.25</v>
      </c>
      <c r="K22" s="588">
        <v>133228.70000000001</v>
      </c>
      <c r="L22" s="588">
        <v>137609.60000000001</v>
      </c>
      <c r="M22" s="588">
        <v>122541.6</v>
      </c>
      <c r="N22" s="588">
        <v>125515.35</v>
      </c>
      <c r="O22" s="588">
        <v>105687.69</v>
      </c>
      <c r="P22" s="589">
        <v>2200</v>
      </c>
      <c r="Q22" s="598">
        <f t="shared" si="1"/>
        <v>1301458.17</v>
      </c>
      <c r="R22" s="630">
        <v>1402371.16</v>
      </c>
      <c r="S22" s="630">
        <v>1430418.58</v>
      </c>
    </row>
    <row r="23" spans="1:19" s="83" customFormat="1" ht="21" customHeight="1">
      <c r="A23" s="687"/>
      <c r="B23" s="691" t="s">
        <v>47</v>
      </c>
      <c r="C23" s="692"/>
      <c r="D23" s="464">
        <v>11881777</v>
      </c>
      <c r="E23" s="590">
        <v>1915.57</v>
      </c>
      <c r="F23" s="591">
        <v>1438.91</v>
      </c>
      <c r="G23" s="591">
        <v>1049.48</v>
      </c>
      <c r="H23" s="394">
        <v>829.31</v>
      </c>
      <c r="I23" s="394">
        <v>712.31</v>
      </c>
      <c r="J23" s="394">
        <v>890.14</v>
      </c>
      <c r="K23" s="394">
        <v>766.14</v>
      </c>
      <c r="L23" s="394">
        <v>369.81</v>
      </c>
      <c r="M23" s="591">
        <v>1402.34</v>
      </c>
      <c r="N23" s="591">
        <v>2512.0700000000002</v>
      </c>
      <c r="O23" s="394">
        <v>233.2</v>
      </c>
      <c r="P23" s="592"/>
      <c r="Q23" s="552">
        <f t="shared" si="1"/>
        <v>12119.28</v>
      </c>
      <c r="R23" s="631"/>
      <c r="S23" s="631"/>
    </row>
    <row r="24" spans="1:19" s="83" customFormat="1" ht="33" customHeight="1" thickBot="1">
      <c r="A24" s="696"/>
      <c r="B24" s="693" t="s">
        <v>48</v>
      </c>
      <c r="C24" s="708"/>
      <c r="D24" s="474">
        <f>D22-D23</f>
        <v>1280113223</v>
      </c>
      <c r="E24" s="356">
        <f t="shared" ref="E24:P24" si="4">E22-E23</f>
        <v>101980.12999999999</v>
      </c>
      <c r="F24" s="357">
        <f t="shared" si="4"/>
        <v>96298.69</v>
      </c>
      <c r="G24" s="357">
        <f t="shared" si="4"/>
        <v>104545.32</v>
      </c>
      <c r="H24" s="357">
        <f t="shared" si="4"/>
        <v>118361.49</v>
      </c>
      <c r="I24" s="357">
        <f t="shared" si="4"/>
        <v>117098.77</v>
      </c>
      <c r="J24" s="357">
        <f t="shared" si="4"/>
        <v>129555.11</v>
      </c>
      <c r="K24" s="357">
        <f t="shared" si="4"/>
        <v>132462.56</v>
      </c>
      <c r="L24" s="357">
        <f t="shared" si="4"/>
        <v>137239.79</v>
      </c>
      <c r="M24" s="357">
        <f t="shared" si="4"/>
        <v>121139.26000000001</v>
      </c>
      <c r="N24" s="357">
        <f t="shared" si="4"/>
        <v>123003.28</v>
      </c>
      <c r="O24" s="357">
        <f t="shared" si="4"/>
        <v>105454.49</v>
      </c>
      <c r="P24" s="358">
        <f t="shared" si="4"/>
        <v>2200</v>
      </c>
      <c r="Q24" s="355">
        <f t="shared" si="1"/>
        <v>1289338.8900000001</v>
      </c>
      <c r="R24" s="355">
        <f t="shared" ref="R24:S24" si="5">R22-R23</f>
        <v>1402371.16</v>
      </c>
      <c r="S24" s="355">
        <f t="shared" si="5"/>
        <v>1430418.58</v>
      </c>
    </row>
    <row r="25" spans="1:19" s="83" customFormat="1" ht="27.75" customHeight="1">
      <c r="A25" s="695" t="s">
        <v>49</v>
      </c>
      <c r="B25" s="711" t="s">
        <v>50</v>
      </c>
      <c r="C25" s="685"/>
      <c r="D25" s="352"/>
      <c r="E25" s="360"/>
      <c r="F25" s="361"/>
      <c r="G25" s="361"/>
      <c r="H25" s="361"/>
      <c r="I25" s="361"/>
      <c r="J25" s="361"/>
      <c r="K25" s="361"/>
      <c r="L25" s="361"/>
      <c r="M25" s="361"/>
      <c r="N25" s="361"/>
      <c r="O25" s="361"/>
      <c r="P25" s="362"/>
      <c r="Q25" s="352">
        <f t="shared" si="1"/>
        <v>0</v>
      </c>
      <c r="R25" s="352"/>
      <c r="S25" s="352"/>
    </row>
    <row r="26" spans="1:19" s="83" customFormat="1" ht="15.75" customHeight="1">
      <c r="A26" s="687"/>
      <c r="B26" s="691" t="s">
        <v>51</v>
      </c>
      <c r="C26" s="692"/>
      <c r="D26" s="305"/>
      <c r="E26" s="353"/>
      <c r="F26" s="283"/>
      <c r="G26" s="283"/>
      <c r="H26" s="283"/>
      <c r="I26" s="283"/>
      <c r="J26" s="283"/>
      <c r="K26" s="283"/>
      <c r="L26" s="283"/>
      <c r="M26" s="283"/>
      <c r="N26" s="283"/>
      <c r="O26" s="283"/>
      <c r="P26" s="284"/>
      <c r="Q26" s="305">
        <f t="shared" si="1"/>
        <v>0</v>
      </c>
      <c r="R26" s="305"/>
      <c r="S26" s="305"/>
    </row>
    <row r="27" spans="1:19" s="83" customFormat="1" ht="47.25" customHeight="1" thickBot="1">
      <c r="A27" s="687"/>
      <c r="B27" s="703" t="s">
        <v>367</v>
      </c>
      <c r="C27" s="704"/>
      <c r="D27" s="305">
        <f>D25+D26</f>
        <v>0</v>
      </c>
      <c r="E27" s="353">
        <f t="shared" ref="E27:P27" si="6">E25+E26</f>
        <v>0</v>
      </c>
      <c r="F27" s="283">
        <f t="shared" si="6"/>
        <v>0</v>
      </c>
      <c r="G27" s="283">
        <f t="shared" si="6"/>
        <v>0</v>
      </c>
      <c r="H27" s="283">
        <f t="shared" si="6"/>
        <v>0</v>
      </c>
      <c r="I27" s="283">
        <f t="shared" si="6"/>
        <v>0</v>
      </c>
      <c r="J27" s="283">
        <f t="shared" si="6"/>
        <v>0</v>
      </c>
      <c r="K27" s="283">
        <f t="shared" si="6"/>
        <v>0</v>
      </c>
      <c r="L27" s="283">
        <f t="shared" si="6"/>
        <v>0</v>
      </c>
      <c r="M27" s="283">
        <f t="shared" si="6"/>
        <v>0</v>
      </c>
      <c r="N27" s="283">
        <f t="shared" si="6"/>
        <v>0</v>
      </c>
      <c r="O27" s="283">
        <f t="shared" si="6"/>
        <v>0</v>
      </c>
      <c r="P27" s="284">
        <f t="shared" si="6"/>
        <v>0</v>
      </c>
      <c r="Q27" s="305">
        <f t="shared" si="1"/>
        <v>0</v>
      </c>
      <c r="R27" s="305">
        <f t="shared" ref="R27:S27" si="7">R25+R26</f>
        <v>0</v>
      </c>
      <c r="S27" s="305">
        <f t="shared" si="7"/>
        <v>0</v>
      </c>
    </row>
    <row r="28" spans="1:19" s="83" customFormat="1" ht="18" customHeight="1">
      <c r="A28" s="695" t="s">
        <v>52</v>
      </c>
      <c r="B28" s="697" t="s">
        <v>53</v>
      </c>
      <c r="C28" s="698"/>
      <c r="D28" s="352">
        <v>3937574.8960000002</v>
      </c>
      <c r="E28" s="360">
        <v>421612.59590000001</v>
      </c>
      <c r="F28" s="361">
        <v>398749.34830000001</v>
      </c>
      <c r="G28" s="361">
        <v>468745.28049999999</v>
      </c>
      <c r="H28" s="361">
        <v>400669.03629999998</v>
      </c>
      <c r="I28" s="361">
        <v>339290.86829999997</v>
      </c>
      <c r="J28" s="361">
        <v>341114.41350000002</v>
      </c>
      <c r="K28" s="361">
        <v>306050.07549999998</v>
      </c>
      <c r="L28" s="361">
        <v>286674.93550000002</v>
      </c>
      <c r="M28" s="361">
        <v>301658.27740000002</v>
      </c>
      <c r="N28" s="361">
        <v>329671.09529999999</v>
      </c>
      <c r="O28" s="361">
        <v>416789.27899999998</v>
      </c>
      <c r="P28" s="363">
        <v>450952.44900000002</v>
      </c>
      <c r="Q28" s="352">
        <f t="shared" si="1"/>
        <v>4461977.6545000002</v>
      </c>
      <c r="R28" s="352">
        <v>3653819.4780000001</v>
      </c>
      <c r="S28" s="352">
        <v>3808296.804</v>
      </c>
    </row>
    <row r="29" spans="1:19" s="83" customFormat="1" ht="19.5" customHeight="1">
      <c r="A29" s="687"/>
      <c r="B29" s="705" t="s">
        <v>54</v>
      </c>
      <c r="C29" s="706"/>
      <c r="D29" s="305"/>
      <c r="E29" s="353"/>
      <c r="F29" s="283"/>
      <c r="G29" s="283"/>
      <c r="H29" s="283"/>
      <c r="I29" s="283"/>
      <c r="J29" s="283"/>
      <c r="K29" s="283"/>
      <c r="L29" s="283"/>
      <c r="M29" s="283"/>
      <c r="N29" s="283"/>
      <c r="O29" s="283"/>
      <c r="P29" s="364"/>
      <c r="Q29" s="305">
        <f t="shared" si="1"/>
        <v>0</v>
      </c>
      <c r="R29" s="305"/>
      <c r="S29" s="305"/>
    </row>
    <row r="30" spans="1:19" s="83" customFormat="1" ht="33" customHeight="1" thickBot="1">
      <c r="A30" s="696"/>
      <c r="B30" s="707" t="s">
        <v>55</v>
      </c>
      <c r="C30" s="694"/>
      <c r="D30" s="355">
        <f>SUM(D28:D29)</f>
        <v>3937574.8960000002</v>
      </c>
      <c r="E30" s="356">
        <f t="shared" ref="E30:S30" si="8">SUM(E28:E29)</f>
        <v>421612.59590000001</v>
      </c>
      <c r="F30" s="357">
        <f t="shared" si="8"/>
        <v>398749.34830000001</v>
      </c>
      <c r="G30" s="357">
        <f t="shared" si="8"/>
        <v>468745.28049999999</v>
      </c>
      <c r="H30" s="357">
        <f t="shared" si="8"/>
        <v>400669.03629999998</v>
      </c>
      <c r="I30" s="357">
        <f t="shared" si="8"/>
        <v>339290.86829999997</v>
      </c>
      <c r="J30" s="357">
        <f t="shared" si="8"/>
        <v>341114.41350000002</v>
      </c>
      <c r="K30" s="357">
        <f t="shared" si="8"/>
        <v>306050.07549999998</v>
      </c>
      <c r="L30" s="357">
        <f t="shared" si="8"/>
        <v>286674.93550000002</v>
      </c>
      <c r="M30" s="357">
        <f t="shared" si="8"/>
        <v>301658.27740000002</v>
      </c>
      <c r="N30" s="357">
        <f t="shared" si="8"/>
        <v>329671.09529999999</v>
      </c>
      <c r="O30" s="357">
        <f t="shared" si="8"/>
        <v>416789.27899999998</v>
      </c>
      <c r="P30" s="365">
        <f t="shared" si="8"/>
        <v>450952.44900000002</v>
      </c>
      <c r="Q30" s="355">
        <f t="shared" si="1"/>
        <v>4461977.6545000002</v>
      </c>
      <c r="R30" s="355">
        <f t="shared" si="8"/>
        <v>3653819.4780000001</v>
      </c>
      <c r="S30" s="355">
        <f t="shared" si="8"/>
        <v>3808296.804</v>
      </c>
    </row>
    <row r="31" spans="1:19" s="83" customFormat="1" ht="15.75" customHeight="1">
      <c r="A31"/>
      <c r="B31"/>
      <c r="C31"/>
      <c r="D31"/>
      <c r="E31"/>
      <c r="F31"/>
      <c r="G31"/>
      <c r="H31"/>
      <c r="I31"/>
      <c r="J31"/>
      <c r="K31"/>
      <c r="L31"/>
      <c r="M31"/>
      <c r="Q31" s="68"/>
    </row>
    <row r="32" spans="1:19" s="70" customFormat="1" ht="19.5" customHeight="1">
      <c r="A32" s="69"/>
      <c r="B32" s="656" t="s">
        <v>344</v>
      </c>
      <c r="C32" s="657"/>
      <c r="D32" s="657"/>
      <c r="E32" s="657"/>
      <c r="F32" s="657"/>
      <c r="G32" s="657"/>
      <c r="H32" s="657"/>
      <c r="I32" s="657"/>
      <c r="J32" s="657"/>
      <c r="K32" s="657"/>
      <c r="L32" s="657"/>
      <c r="M32" s="657"/>
    </row>
    <row r="33" spans="1:20" s="70" customFormat="1" ht="19.5" customHeight="1">
      <c r="A33" s="69"/>
      <c r="B33" s="619" t="s">
        <v>360</v>
      </c>
      <c r="C33" s="371"/>
      <c r="D33" s="371"/>
      <c r="E33" s="371"/>
      <c r="F33" s="371"/>
      <c r="G33" s="371"/>
      <c r="H33" s="371"/>
      <c r="I33" s="371"/>
      <c r="J33" s="371"/>
      <c r="K33" s="371"/>
      <c r="L33" s="371"/>
      <c r="M33" s="371"/>
    </row>
    <row r="34" spans="1:20" s="62" customFormat="1" ht="32.25" customHeight="1">
      <c r="A34" s="147"/>
      <c r="B34" s="658" t="s">
        <v>361</v>
      </c>
      <c r="C34" s="659"/>
      <c r="D34" s="659"/>
      <c r="E34" s="659"/>
      <c r="F34" s="659"/>
      <c r="G34" s="659"/>
      <c r="H34" s="659"/>
      <c r="I34" s="659"/>
      <c r="J34" s="659"/>
      <c r="K34" s="659"/>
      <c r="L34" s="659"/>
      <c r="M34" s="659"/>
    </row>
    <row r="35" spans="1:20" ht="46.5" customHeight="1">
      <c r="B35" s="381" t="s">
        <v>1</v>
      </c>
      <c r="C35" s="553"/>
      <c r="D35" s="107"/>
      <c r="E35" s="108"/>
      <c r="F35" s="109"/>
      <c r="G35" s="106"/>
      <c r="H35" s="108"/>
      <c r="I35" s="106"/>
      <c r="J35" s="106"/>
      <c r="K35" s="108"/>
      <c r="L35" s="106"/>
      <c r="M35" s="106"/>
    </row>
    <row r="36" spans="1:20" s="54" customFormat="1" ht="19.5" customHeight="1">
      <c r="A36" s="78"/>
      <c r="B36" s="66"/>
      <c r="C36" s="67"/>
      <c r="D36" s="67"/>
      <c r="G36" s="67"/>
      <c r="H36" s="67"/>
      <c r="I36" s="67"/>
      <c r="J36" s="67"/>
      <c r="K36" s="67"/>
      <c r="L36" s="67"/>
      <c r="M36" s="67"/>
      <c r="N36" s="84"/>
    </row>
    <row r="37" spans="1:20" s="83" customFormat="1" ht="18.75" customHeight="1" thickBot="1">
      <c r="A37" s="79"/>
      <c r="B37" s="281"/>
      <c r="C37" s="673" t="s">
        <v>56</v>
      </c>
      <c r="D37" s="674"/>
      <c r="E37" s="674"/>
      <c r="F37" s="674"/>
      <c r="G37" s="674"/>
      <c r="H37" s="674"/>
      <c r="I37" s="674"/>
      <c r="J37" s="674"/>
      <c r="K37" s="674"/>
      <c r="L37" s="674"/>
      <c r="M37" s="674"/>
      <c r="N37" s="674"/>
      <c r="O37" s="674"/>
      <c r="P37" s="674"/>
      <c r="Q37" s="674"/>
      <c r="R37" s="674"/>
      <c r="S37" s="281"/>
      <c r="T37" s="281"/>
    </row>
    <row r="38" spans="1:20" s="56" customFormat="1" ht="13.5" customHeight="1" thickBot="1">
      <c r="A38" s="55"/>
      <c r="B38" s="335">
        <v>1</v>
      </c>
      <c r="C38" s="340">
        <v>2</v>
      </c>
      <c r="D38" s="655" t="s">
        <v>328</v>
      </c>
      <c r="E38" s="655"/>
      <c r="F38" s="655"/>
      <c r="G38" s="655"/>
      <c r="H38" s="655"/>
      <c r="I38" s="655"/>
      <c r="J38" s="655"/>
      <c r="K38" s="655"/>
      <c r="L38" s="655"/>
      <c r="M38" s="655"/>
      <c r="N38" s="655"/>
      <c r="O38" s="655"/>
      <c r="P38" s="655"/>
      <c r="Q38" s="335">
        <v>16</v>
      </c>
      <c r="R38" s="340">
        <v>17</v>
      </c>
      <c r="S38" s="340">
        <v>18</v>
      </c>
      <c r="T38" s="281"/>
    </row>
    <row r="39" spans="1:20" ht="10.5" customHeight="1" thickBot="1">
      <c r="B39" s="655" t="s">
        <v>57</v>
      </c>
      <c r="C39" s="675" t="s">
        <v>11</v>
      </c>
      <c r="D39" s="334">
        <v>3</v>
      </c>
      <c r="E39" s="335">
        <v>4</v>
      </c>
      <c r="F39" s="340">
        <v>5</v>
      </c>
      <c r="G39" s="334">
        <v>6</v>
      </c>
      <c r="H39" s="335">
        <v>7</v>
      </c>
      <c r="I39" s="340">
        <v>8</v>
      </c>
      <c r="J39" s="334">
        <v>9</v>
      </c>
      <c r="K39" s="335">
        <v>10</v>
      </c>
      <c r="L39" s="340">
        <v>11</v>
      </c>
      <c r="M39" s="334">
        <v>12</v>
      </c>
      <c r="N39" s="335">
        <v>13</v>
      </c>
      <c r="O39" s="340">
        <v>14</v>
      </c>
      <c r="P39" s="334">
        <v>15</v>
      </c>
      <c r="Q39" s="676" t="s">
        <v>12</v>
      </c>
      <c r="R39" s="676" t="s">
        <v>13</v>
      </c>
      <c r="S39" s="676" t="s">
        <v>58</v>
      </c>
      <c r="T39" s="281"/>
    </row>
    <row r="40" spans="1:20" s="62" customFormat="1" ht="45" customHeight="1" thickBot="1">
      <c r="A40" s="80"/>
      <c r="B40" s="655"/>
      <c r="C40" s="675"/>
      <c r="D40" s="334" t="s">
        <v>14</v>
      </c>
      <c r="E40" s="334" t="s">
        <v>15</v>
      </c>
      <c r="F40" s="334" t="s">
        <v>16</v>
      </c>
      <c r="G40" s="334" t="s">
        <v>17</v>
      </c>
      <c r="H40" s="334" t="s">
        <v>18</v>
      </c>
      <c r="I40" s="334" t="s">
        <v>19</v>
      </c>
      <c r="J40" s="334" t="s">
        <v>20</v>
      </c>
      <c r="K40" s="334" t="s">
        <v>21</v>
      </c>
      <c r="L40" s="334" t="s">
        <v>22</v>
      </c>
      <c r="M40" s="334" t="s">
        <v>23</v>
      </c>
      <c r="N40" s="139" t="s">
        <v>24</v>
      </c>
      <c r="O40" s="139" t="s">
        <v>25</v>
      </c>
      <c r="P40" s="332" t="s">
        <v>26</v>
      </c>
      <c r="Q40" s="676"/>
      <c r="R40" s="676"/>
      <c r="S40" s="676"/>
      <c r="T40" s="281"/>
    </row>
    <row r="41" spans="1:20" s="62" customFormat="1" ht="12" customHeight="1">
      <c r="A41" s="80"/>
      <c r="B41" s="140" t="s">
        <v>59</v>
      </c>
      <c r="C41" s="473">
        <v>5443548</v>
      </c>
      <c r="D41" s="475">
        <v>493052</v>
      </c>
      <c r="E41" s="476">
        <v>497515</v>
      </c>
      <c r="F41" s="476">
        <v>519951</v>
      </c>
      <c r="G41" s="476">
        <v>532867</v>
      </c>
      <c r="H41" s="476">
        <v>528980</v>
      </c>
      <c r="I41" s="476">
        <v>529329</v>
      </c>
      <c r="J41" s="476">
        <v>543153</v>
      </c>
      <c r="K41" s="476">
        <v>543379</v>
      </c>
      <c r="L41" s="476">
        <v>540132</v>
      </c>
      <c r="M41" s="476">
        <v>550794</v>
      </c>
      <c r="N41" s="476">
        <v>527216</v>
      </c>
      <c r="O41" s="477">
        <v>506332</v>
      </c>
      <c r="P41" s="473">
        <f>SUM(D41:O41)</f>
        <v>6312700</v>
      </c>
      <c r="Q41" s="473">
        <v>6808910</v>
      </c>
      <c r="R41" s="473">
        <v>6920665</v>
      </c>
      <c r="S41" s="699"/>
      <c r="T41" s="281"/>
    </row>
    <row r="42" spans="1:20" s="62" customFormat="1" ht="12" customHeight="1">
      <c r="A42" s="80"/>
      <c r="B42" s="142" t="s">
        <v>60</v>
      </c>
      <c r="C42" s="318">
        <v>374150</v>
      </c>
      <c r="D42" s="319">
        <v>43185</v>
      </c>
      <c r="E42" s="424">
        <v>53165</v>
      </c>
      <c r="F42" s="424">
        <v>54160</v>
      </c>
      <c r="G42" s="424">
        <v>54150</v>
      </c>
      <c r="H42" s="424">
        <v>53175</v>
      </c>
      <c r="I42" s="424">
        <v>53165</v>
      </c>
      <c r="J42" s="424">
        <v>53175</v>
      </c>
      <c r="K42" s="424">
        <v>55175</v>
      </c>
      <c r="L42" s="424">
        <v>56160</v>
      </c>
      <c r="M42" s="424">
        <v>57175</v>
      </c>
      <c r="N42" s="424">
        <v>55150</v>
      </c>
      <c r="O42" s="465">
        <v>43165</v>
      </c>
      <c r="P42" s="318">
        <f>SUM(D42:O42)</f>
        <v>631000</v>
      </c>
      <c r="Q42" s="318">
        <v>666000</v>
      </c>
      <c r="R42" s="318">
        <v>671000</v>
      </c>
      <c r="S42" s="700"/>
      <c r="T42" s="281"/>
    </row>
    <row r="43" spans="1:20" s="62" customFormat="1" ht="12" customHeight="1">
      <c r="A43" s="80"/>
      <c r="B43" s="142" t="s">
        <v>61</v>
      </c>
      <c r="C43" s="305"/>
      <c r="D43" s="354"/>
      <c r="E43" s="283"/>
      <c r="F43" s="283"/>
      <c r="G43" s="283"/>
      <c r="H43" s="283"/>
      <c r="I43" s="283"/>
      <c r="J43" s="283"/>
      <c r="K43" s="283"/>
      <c r="L43" s="283"/>
      <c r="M43" s="283"/>
      <c r="N43" s="283"/>
      <c r="O43" s="284"/>
      <c r="P43" s="305">
        <f t="shared" ref="P43" si="9">SUM(D43:O43)</f>
        <v>0</v>
      </c>
      <c r="Q43" s="305"/>
      <c r="R43" s="305"/>
      <c r="S43" s="700"/>
      <c r="T43" s="281"/>
    </row>
    <row r="44" spans="1:20" s="62" customFormat="1" ht="30" customHeight="1" thickBot="1">
      <c r="A44" s="80"/>
      <c r="B44" s="144" t="s">
        <v>62</v>
      </c>
      <c r="C44" s="474">
        <f t="shared" ref="C44:O44" si="10">C41+C43-C42</f>
        <v>5069398</v>
      </c>
      <c r="D44" s="485">
        <f t="shared" si="10"/>
        <v>449867</v>
      </c>
      <c r="E44" s="428">
        <f t="shared" si="10"/>
        <v>444350</v>
      </c>
      <c r="F44" s="428">
        <f t="shared" si="10"/>
        <v>465791</v>
      </c>
      <c r="G44" s="428">
        <f t="shared" si="10"/>
        <v>478717</v>
      </c>
      <c r="H44" s="428">
        <f t="shared" si="10"/>
        <v>475805</v>
      </c>
      <c r="I44" s="428">
        <f t="shared" si="10"/>
        <v>476164</v>
      </c>
      <c r="J44" s="428">
        <f t="shared" si="10"/>
        <v>489978</v>
      </c>
      <c r="K44" s="428">
        <f t="shared" si="10"/>
        <v>488204</v>
      </c>
      <c r="L44" s="428">
        <f t="shared" si="10"/>
        <v>483972</v>
      </c>
      <c r="M44" s="428">
        <f t="shared" si="10"/>
        <v>493619</v>
      </c>
      <c r="N44" s="428">
        <f t="shared" si="10"/>
        <v>472066</v>
      </c>
      <c r="O44" s="478">
        <f t="shared" si="10"/>
        <v>463167</v>
      </c>
      <c r="P44" s="474">
        <f>SUM(D44:O44)</f>
        <v>5681700</v>
      </c>
      <c r="Q44" s="474">
        <f>Q41+Q43-Q42</f>
        <v>6142910</v>
      </c>
      <c r="R44" s="474">
        <f>R41+R43-R42</f>
        <v>6249665</v>
      </c>
      <c r="S44" s="700"/>
      <c r="T44" s="281"/>
    </row>
    <row r="45" spans="1:20" s="62" customFormat="1" ht="14.25">
      <c r="A45" s="80"/>
      <c r="B45" s="142" t="s">
        <v>63</v>
      </c>
      <c r="C45" s="318">
        <v>4213001</v>
      </c>
      <c r="D45" s="319">
        <v>378073</v>
      </c>
      <c r="E45" s="424">
        <v>382643</v>
      </c>
      <c r="F45" s="424">
        <v>386959</v>
      </c>
      <c r="G45" s="424">
        <v>392068</v>
      </c>
      <c r="H45" s="424">
        <v>388578</v>
      </c>
      <c r="I45" s="424">
        <v>387708</v>
      </c>
      <c r="J45" s="424">
        <v>396778</v>
      </c>
      <c r="K45" s="424">
        <v>396434</v>
      </c>
      <c r="L45" s="424">
        <v>392080</v>
      </c>
      <c r="M45" s="424">
        <v>395990</v>
      </c>
      <c r="N45" s="424">
        <v>386858</v>
      </c>
      <c r="O45" s="465">
        <v>381831</v>
      </c>
      <c r="P45" s="318">
        <f>SUM(D45:O45)</f>
        <v>4666000</v>
      </c>
      <c r="Q45" s="318">
        <v>5077350</v>
      </c>
      <c r="R45" s="318">
        <v>5254000</v>
      </c>
      <c r="S45" s="700"/>
      <c r="T45" s="281"/>
    </row>
    <row r="46" spans="1:20" s="62" customFormat="1" thickBot="1">
      <c r="A46" s="80"/>
      <c r="B46" s="146" t="s">
        <v>64</v>
      </c>
      <c r="C46" s="474">
        <v>591678</v>
      </c>
      <c r="D46" s="485">
        <v>70412</v>
      </c>
      <c r="E46" s="428">
        <v>70150</v>
      </c>
      <c r="F46" s="428">
        <v>72173</v>
      </c>
      <c r="G46" s="428">
        <v>74767</v>
      </c>
      <c r="H46" s="428">
        <v>74931</v>
      </c>
      <c r="I46" s="428">
        <v>71959</v>
      </c>
      <c r="J46" s="428">
        <v>72426</v>
      </c>
      <c r="K46" s="428">
        <v>80746</v>
      </c>
      <c r="L46" s="428">
        <v>86975</v>
      </c>
      <c r="M46" s="428">
        <v>89546</v>
      </c>
      <c r="N46" s="428">
        <v>79947</v>
      </c>
      <c r="O46" s="478">
        <v>76518</v>
      </c>
      <c r="P46" s="474">
        <f>SUM(D46:O46)</f>
        <v>920550</v>
      </c>
      <c r="Q46" s="474">
        <v>979750</v>
      </c>
      <c r="R46" s="474">
        <v>866400</v>
      </c>
      <c r="S46" s="701"/>
      <c r="T46" s="281"/>
    </row>
    <row r="47" spans="1:20" s="62" customFormat="1" ht="14.25">
      <c r="A47" s="80"/>
      <c r="B47" s="339"/>
      <c r="C47" s="339"/>
      <c r="D47" s="339"/>
      <c r="E47" s="339"/>
      <c r="F47" s="339"/>
      <c r="G47" s="339"/>
      <c r="H47" s="339"/>
      <c r="I47" s="339"/>
      <c r="J47" s="339"/>
      <c r="K47" s="339"/>
      <c r="L47" s="339"/>
      <c r="M47" s="339"/>
      <c r="N47" s="339"/>
      <c r="O47" s="339"/>
      <c r="P47" s="339"/>
      <c r="Q47" s="339"/>
      <c r="R47" s="339"/>
      <c r="S47" s="339"/>
      <c r="T47" s="339"/>
    </row>
    <row r="48" spans="1:20" s="62" customFormat="1" ht="14.25">
      <c r="A48" s="80"/>
      <c r="B48" s="339"/>
      <c r="C48" s="339"/>
      <c r="D48" s="339"/>
      <c r="E48" s="339"/>
      <c r="F48" s="339"/>
      <c r="G48" s="339"/>
      <c r="H48" s="339"/>
      <c r="I48" s="339"/>
      <c r="J48" s="339"/>
      <c r="K48" s="339"/>
      <c r="L48" s="339"/>
      <c r="M48" s="339"/>
      <c r="N48" s="339"/>
      <c r="O48" s="339"/>
      <c r="P48" s="339"/>
      <c r="Q48" s="339"/>
      <c r="R48" s="339"/>
      <c r="S48" s="339"/>
      <c r="T48" s="339"/>
    </row>
    <row r="49" spans="1:20" s="62" customFormat="1" ht="7.5" customHeight="1" thickBot="1">
      <c r="A49" s="80"/>
      <c r="B49"/>
      <c r="C49"/>
      <c r="D49"/>
      <c r="E49"/>
      <c r="F49"/>
      <c r="G49"/>
      <c r="H49"/>
      <c r="I49"/>
      <c r="J49"/>
      <c r="K49"/>
      <c r="L49"/>
      <c r="M49"/>
      <c r="N49" s="58"/>
    </row>
    <row r="50" spans="1:20" s="62" customFormat="1" hidden="1" thickBot="1">
      <c r="A50" s="80"/>
      <c r="B50"/>
      <c r="C50"/>
      <c r="D50"/>
      <c r="E50"/>
      <c r="F50"/>
      <c r="G50"/>
      <c r="H50"/>
      <c r="I50"/>
      <c r="J50"/>
      <c r="K50"/>
      <c r="L50"/>
      <c r="M50"/>
      <c r="N50" s="58"/>
    </row>
    <row r="51" spans="1:20" s="62" customFormat="1" hidden="1" thickBot="1">
      <c r="A51" s="80"/>
      <c r="B51"/>
      <c r="C51"/>
      <c r="D51"/>
      <c r="E51"/>
      <c r="F51"/>
      <c r="G51"/>
      <c r="H51"/>
      <c r="I51"/>
      <c r="J51"/>
      <c r="K51"/>
      <c r="L51"/>
      <c r="M51"/>
      <c r="N51" s="58"/>
    </row>
    <row r="52" spans="1:20" s="62" customFormat="1" ht="15" hidden="1" customHeight="1" thickBot="1">
      <c r="A52" s="80"/>
      <c r="B52" s="662"/>
      <c r="C52" s="662"/>
      <c r="D52"/>
      <c r="E52"/>
      <c r="F52"/>
      <c r="G52"/>
      <c r="H52"/>
      <c r="I52"/>
      <c r="J52"/>
      <c r="K52"/>
      <c r="L52"/>
      <c r="M52"/>
      <c r="N52" s="58"/>
    </row>
    <row r="53" spans="1:20" s="64" customFormat="1" ht="260.25" customHeight="1" thickBot="1">
      <c r="A53" s="63"/>
      <c r="B53" s="660"/>
      <c r="C53" s="661"/>
      <c r="D53" s="661"/>
      <c r="E53" s="661"/>
      <c r="F53" s="661"/>
      <c r="G53" s="661"/>
      <c r="H53" s="663" t="s">
        <v>347</v>
      </c>
      <c r="I53" s="664"/>
      <c r="J53" s="664"/>
      <c r="K53" s="664"/>
      <c r="L53" s="664"/>
      <c r="M53" s="665"/>
    </row>
    <row r="54" spans="1:20" s="64" customFormat="1" ht="24.75" customHeight="1">
      <c r="A54" s="63"/>
      <c r="B54" s="164"/>
      <c r="C54" s="164"/>
      <c r="D54" s="164"/>
      <c r="E54" s="164"/>
      <c r="F54" s="164"/>
      <c r="G54" s="164"/>
      <c r="H54" s="187"/>
      <c r="I54" s="188"/>
      <c r="J54" s="188"/>
      <c r="K54" s="188"/>
      <c r="L54" s="188"/>
      <c r="M54" s="188"/>
    </row>
    <row r="55" spans="1:20" s="64" customFormat="1" ht="13.5" customHeight="1">
      <c r="A55" s="63"/>
      <c r="B55" s="110"/>
      <c r="C55" s="105"/>
      <c r="D55" s="111"/>
      <c r="E55" s="112"/>
      <c r="F55" s="113"/>
      <c r="G55" s="105"/>
      <c r="H55" s="112"/>
      <c r="I55" s="105"/>
      <c r="J55" s="105"/>
      <c r="K55" s="112"/>
      <c r="L55" s="105"/>
      <c r="M55" s="105"/>
    </row>
    <row r="56" spans="1:20" s="64" customFormat="1" ht="13.5" customHeight="1">
      <c r="A56" s="63"/>
      <c r="B56" s="381" t="s">
        <v>1</v>
      </c>
      <c r="C56" s="105"/>
      <c r="D56" s="111"/>
      <c r="E56" s="112"/>
      <c r="F56" s="113"/>
      <c r="G56" s="105"/>
      <c r="H56" s="112"/>
      <c r="I56" s="105"/>
      <c r="J56" s="105"/>
      <c r="K56" s="112"/>
      <c r="L56" s="105"/>
      <c r="M56" s="105"/>
    </row>
    <row r="57" spans="1:20" s="64" customFormat="1" ht="36.75" customHeight="1" thickBot="1">
      <c r="A57" s="115"/>
      <c r="B57" s="115"/>
      <c r="C57" s="115"/>
      <c r="D57" s="673" t="s">
        <v>65</v>
      </c>
      <c r="E57" s="674"/>
      <c r="F57" s="674"/>
      <c r="G57" s="674"/>
      <c r="H57" s="674"/>
      <c r="I57" s="674"/>
      <c r="J57" s="674"/>
      <c r="K57" s="674"/>
      <c r="L57" s="674"/>
      <c r="M57" s="674"/>
      <c r="N57" s="674"/>
      <c r="O57" s="674"/>
      <c r="P57" s="674"/>
      <c r="Q57" s="674"/>
      <c r="R57" s="674"/>
      <c r="S57" s="674"/>
      <c r="T57" s="115"/>
    </row>
    <row r="58" spans="1:20" s="64" customFormat="1" ht="36.75" customHeight="1" thickBot="1">
      <c r="A58" s="655">
        <v>1</v>
      </c>
      <c r="B58" s="655"/>
      <c r="C58" s="655"/>
      <c r="D58" s="117">
        <v>2</v>
      </c>
      <c r="E58" s="655" t="s">
        <v>9</v>
      </c>
      <c r="F58" s="655"/>
      <c r="G58" s="655"/>
      <c r="H58" s="655"/>
      <c r="I58" s="655"/>
      <c r="J58" s="655"/>
      <c r="K58" s="655"/>
      <c r="L58" s="655"/>
      <c r="M58" s="655"/>
      <c r="N58" s="655"/>
      <c r="O58" s="655"/>
      <c r="P58" s="655"/>
      <c r="Q58" s="655"/>
      <c r="R58" s="117">
        <v>16</v>
      </c>
      <c r="S58" s="117">
        <v>17</v>
      </c>
      <c r="T58" s="117">
        <v>18</v>
      </c>
    </row>
    <row r="59" spans="1:20" s="64" customFormat="1" ht="36.75" customHeight="1" thickBot="1">
      <c r="A59" s="655" t="s">
        <v>66</v>
      </c>
      <c r="B59" s="655"/>
      <c r="C59" s="655"/>
      <c r="D59" s="675" t="s">
        <v>11</v>
      </c>
      <c r="E59" s="117">
        <v>3</v>
      </c>
      <c r="F59" s="117">
        <v>4</v>
      </c>
      <c r="G59" s="117">
        <v>5</v>
      </c>
      <c r="H59" s="117">
        <v>6</v>
      </c>
      <c r="I59" s="117">
        <v>7</v>
      </c>
      <c r="J59" s="117">
        <v>8</v>
      </c>
      <c r="K59" s="117">
        <v>9</v>
      </c>
      <c r="L59" s="117">
        <v>10</v>
      </c>
      <c r="M59" s="117">
        <v>11</v>
      </c>
      <c r="N59" s="117">
        <v>12</v>
      </c>
      <c r="O59" s="117">
        <v>13</v>
      </c>
      <c r="P59" s="117">
        <v>14</v>
      </c>
      <c r="Q59" s="117">
        <v>15</v>
      </c>
      <c r="R59" s="675" t="s">
        <v>12</v>
      </c>
      <c r="S59" s="675" t="s">
        <v>13</v>
      </c>
      <c r="T59" s="675" t="s">
        <v>67</v>
      </c>
    </row>
    <row r="60" spans="1:20" s="64" customFormat="1" ht="59.25" customHeight="1" thickBot="1">
      <c r="A60" s="655"/>
      <c r="B60" s="655"/>
      <c r="C60" s="655"/>
      <c r="D60" s="675"/>
      <c r="E60" s="118" t="s">
        <v>14</v>
      </c>
      <c r="F60" s="118" t="s">
        <v>15</v>
      </c>
      <c r="G60" s="118" t="s">
        <v>16</v>
      </c>
      <c r="H60" s="118" t="s">
        <v>17</v>
      </c>
      <c r="I60" s="118" t="s">
        <v>18</v>
      </c>
      <c r="J60" s="118" t="s">
        <v>19</v>
      </c>
      <c r="K60" s="118" t="s">
        <v>20</v>
      </c>
      <c r="L60" s="118" t="s">
        <v>21</v>
      </c>
      <c r="M60" s="118" t="s">
        <v>22</v>
      </c>
      <c r="N60" s="118" t="s">
        <v>23</v>
      </c>
      <c r="O60" s="118" t="s">
        <v>24</v>
      </c>
      <c r="P60" s="118" t="s">
        <v>25</v>
      </c>
      <c r="Q60" s="119" t="s">
        <v>26</v>
      </c>
      <c r="R60" s="675"/>
      <c r="S60" s="675"/>
      <c r="T60" s="675"/>
    </row>
    <row r="61" spans="1:20" s="64" customFormat="1" ht="36.75" customHeight="1">
      <c r="A61" s="712" t="s">
        <v>68</v>
      </c>
      <c r="B61" s="713"/>
      <c r="C61" s="148" t="s">
        <v>34</v>
      </c>
      <c r="D61" s="302">
        <v>4757903</v>
      </c>
      <c r="E61" s="466">
        <v>339930</v>
      </c>
      <c r="F61" s="467">
        <v>343764</v>
      </c>
      <c r="G61" s="467">
        <v>279072</v>
      </c>
      <c r="H61" s="467">
        <v>291600</v>
      </c>
      <c r="I61" s="467">
        <v>245376</v>
      </c>
      <c r="J61" s="467">
        <v>299646</v>
      </c>
      <c r="K61" s="467">
        <v>313224</v>
      </c>
      <c r="L61" s="467">
        <v>351666</v>
      </c>
      <c r="M61" s="467">
        <v>295020</v>
      </c>
      <c r="N61" s="467">
        <v>301344</v>
      </c>
      <c r="O61" s="467">
        <v>358800</v>
      </c>
      <c r="P61" s="468">
        <v>388368</v>
      </c>
      <c r="Q61" s="302">
        <f>SUM(E61:P61)</f>
        <v>3807810</v>
      </c>
      <c r="R61" s="302">
        <v>3920032</v>
      </c>
      <c r="S61" s="302">
        <v>3754944</v>
      </c>
      <c r="T61" s="718" t="s">
        <v>379</v>
      </c>
    </row>
    <row r="62" spans="1:20" s="62" customFormat="1" thickBot="1">
      <c r="A62" s="714"/>
      <c r="B62" s="715"/>
      <c r="C62" s="149" t="s">
        <v>69</v>
      </c>
      <c r="D62" s="318">
        <v>2924931</v>
      </c>
      <c r="E62" s="319">
        <v>334202</v>
      </c>
      <c r="F62" s="424">
        <v>321249</v>
      </c>
      <c r="G62" s="424">
        <v>357461</v>
      </c>
      <c r="H62" s="424">
        <v>281934</v>
      </c>
      <c r="I62" s="424">
        <v>203050</v>
      </c>
      <c r="J62" s="424">
        <v>204913</v>
      </c>
      <c r="K62" s="424">
        <v>163159</v>
      </c>
      <c r="L62" s="424">
        <v>158355</v>
      </c>
      <c r="M62" s="424">
        <v>183196</v>
      </c>
      <c r="N62" s="424">
        <v>223967</v>
      </c>
      <c r="O62" s="424">
        <v>332321</v>
      </c>
      <c r="P62" s="465">
        <v>378505</v>
      </c>
      <c r="Q62" s="318">
        <f>SUM(E62:P62)</f>
        <v>3142312</v>
      </c>
      <c r="R62" s="301">
        <v>3131990</v>
      </c>
      <c r="S62" s="301">
        <v>3148020</v>
      </c>
      <c r="T62" s="719"/>
    </row>
    <row r="63" spans="1:20" s="62" customFormat="1" thickBot="1">
      <c r="A63" s="714"/>
      <c r="B63" s="715"/>
      <c r="C63" s="149" t="s">
        <v>70</v>
      </c>
      <c r="D63" s="369">
        <v>595299</v>
      </c>
      <c r="E63" s="319">
        <v>70382</v>
      </c>
      <c r="F63" s="424">
        <v>54085</v>
      </c>
      <c r="G63" s="424">
        <v>66258</v>
      </c>
      <c r="H63" s="424">
        <v>55866</v>
      </c>
      <c r="I63" s="424">
        <v>49312</v>
      </c>
      <c r="J63" s="424">
        <v>37068</v>
      </c>
      <c r="K63" s="424">
        <v>40915</v>
      </c>
      <c r="L63" s="424">
        <v>35500</v>
      </c>
      <c r="M63" s="424">
        <v>41492</v>
      </c>
      <c r="N63" s="424">
        <v>49716</v>
      </c>
      <c r="O63" s="424">
        <v>56081</v>
      </c>
      <c r="P63" s="465">
        <v>60470</v>
      </c>
      <c r="Q63" s="318">
        <v>617145</v>
      </c>
      <c r="R63" s="620">
        <v>638000</v>
      </c>
      <c r="S63" s="620">
        <v>650000</v>
      </c>
      <c r="T63" s="719"/>
    </row>
    <row r="64" spans="1:20" s="62" customFormat="1" ht="15.75" customHeight="1">
      <c r="A64" s="714"/>
      <c r="B64" s="715"/>
      <c r="C64" s="149" t="s">
        <v>71</v>
      </c>
      <c r="D64" s="318">
        <v>609535</v>
      </c>
      <c r="E64" s="461">
        <v>45029</v>
      </c>
      <c r="F64" s="462">
        <v>51415</v>
      </c>
      <c r="G64" s="462">
        <v>71026</v>
      </c>
      <c r="H64" s="462">
        <v>82868</v>
      </c>
      <c r="I64" s="462">
        <v>94930</v>
      </c>
      <c r="J64" s="462">
        <v>104133</v>
      </c>
      <c r="K64" s="462">
        <v>105976</v>
      </c>
      <c r="L64" s="462">
        <v>96820</v>
      </c>
      <c r="M64" s="462">
        <v>80970</v>
      </c>
      <c r="N64" s="462">
        <v>67988</v>
      </c>
      <c r="O64" s="462">
        <v>54388</v>
      </c>
      <c r="P64" s="463">
        <v>41977</v>
      </c>
      <c r="Q64" s="464">
        <f>SUM(E64:P64)</f>
        <v>897520</v>
      </c>
      <c r="R64" s="464">
        <v>445830</v>
      </c>
      <c r="S64" s="464">
        <v>584277</v>
      </c>
      <c r="T64" s="719"/>
    </row>
    <row r="65" spans="1:20" s="62" customFormat="1" ht="14.25">
      <c r="A65" s="716"/>
      <c r="B65" s="717"/>
      <c r="C65" s="149" t="s">
        <v>72</v>
      </c>
      <c r="D65" s="124"/>
      <c r="E65" s="143"/>
      <c r="F65" s="126"/>
      <c r="G65" s="126"/>
      <c r="H65" s="126"/>
      <c r="I65" s="126"/>
      <c r="J65" s="126"/>
      <c r="K65" s="126"/>
      <c r="L65" s="126"/>
      <c r="M65" s="126"/>
      <c r="N65" s="126"/>
      <c r="O65" s="126"/>
      <c r="P65" s="127"/>
      <c r="Q65" s="124">
        <f t="shared" ref="Q65:Q78" si="11">SUM(E65:P65)</f>
        <v>0</v>
      </c>
      <c r="R65" s="124"/>
      <c r="S65" s="124"/>
      <c r="T65" s="719"/>
    </row>
    <row r="66" spans="1:20" s="62" customFormat="1" ht="30" customHeight="1">
      <c r="A66" s="721" t="s">
        <v>73</v>
      </c>
      <c r="B66" s="722"/>
      <c r="C66" s="723"/>
      <c r="D66" s="379">
        <f t="shared" ref="D66:P66" si="12">SUM(D61:D65)</f>
        <v>8887668</v>
      </c>
      <c r="E66" s="469">
        <f t="shared" si="12"/>
        <v>789543</v>
      </c>
      <c r="F66" s="470">
        <f t="shared" si="12"/>
        <v>770513</v>
      </c>
      <c r="G66" s="470">
        <f t="shared" si="12"/>
        <v>773817</v>
      </c>
      <c r="H66" s="470">
        <f t="shared" si="12"/>
        <v>712268</v>
      </c>
      <c r="I66" s="470">
        <f t="shared" si="12"/>
        <v>592668</v>
      </c>
      <c r="J66" s="470">
        <f t="shared" si="12"/>
        <v>645760</v>
      </c>
      <c r="K66" s="470">
        <f t="shared" si="12"/>
        <v>623274</v>
      </c>
      <c r="L66" s="470">
        <f t="shared" si="12"/>
        <v>642341</v>
      </c>
      <c r="M66" s="470">
        <f t="shared" si="12"/>
        <v>600678</v>
      </c>
      <c r="N66" s="470">
        <f t="shared" si="12"/>
        <v>643015</v>
      </c>
      <c r="O66" s="470">
        <f t="shared" si="12"/>
        <v>801590</v>
      </c>
      <c r="P66" s="471">
        <f t="shared" si="12"/>
        <v>869320</v>
      </c>
      <c r="Q66" s="379">
        <f>SUM(E66:P66)</f>
        <v>8464787</v>
      </c>
      <c r="R66" s="379">
        <f>SUM(R61:R65)</f>
        <v>8135852</v>
      </c>
      <c r="S66" s="379">
        <f>SUM(S61:S65)</f>
        <v>8137241</v>
      </c>
      <c r="T66" s="719"/>
    </row>
    <row r="67" spans="1:20" s="62" customFormat="1" ht="12" customHeight="1">
      <c r="A67" s="724" t="s">
        <v>74</v>
      </c>
      <c r="B67" s="725"/>
      <c r="C67" s="681"/>
      <c r="D67" s="301">
        <v>27041</v>
      </c>
      <c r="E67" s="143"/>
      <c r="F67" s="126"/>
      <c r="G67" s="126"/>
      <c r="H67" s="126"/>
      <c r="I67" s="126"/>
      <c r="J67" s="126"/>
      <c r="K67" s="126"/>
      <c r="L67" s="126"/>
      <c r="M67" s="126"/>
      <c r="N67" s="126"/>
      <c r="O67" s="126"/>
      <c r="P67" s="127"/>
      <c r="Q67" s="124">
        <f t="shared" si="11"/>
        <v>0</v>
      </c>
      <c r="R67" s="124"/>
      <c r="S67" s="124"/>
      <c r="T67" s="719"/>
    </row>
    <row r="68" spans="1:20" s="62" customFormat="1" ht="12" customHeight="1">
      <c r="A68" s="724" t="s">
        <v>75</v>
      </c>
      <c r="B68" s="725"/>
      <c r="C68" s="681"/>
      <c r="D68" s="301">
        <v>57150</v>
      </c>
      <c r="E68" s="143"/>
      <c r="F68" s="126"/>
      <c r="G68" s="126"/>
      <c r="H68" s="126"/>
      <c r="I68" s="126"/>
      <c r="J68" s="126"/>
      <c r="K68" s="126"/>
      <c r="L68" s="126"/>
      <c r="M68" s="126"/>
      <c r="N68" s="126"/>
      <c r="O68" s="126"/>
      <c r="P68" s="127"/>
      <c r="Q68" s="595">
        <f t="shared" si="11"/>
        <v>0</v>
      </c>
      <c r="R68" s="159"/>
      <c r="S68" s="124"/>
      <c r="T68" s="719"/>
    </row>
    <row r="69" spans="1:20" s="62" customFormat="1" ht="12" customHeight="1" thickBot="1">
      <c r="A69" s="726" t="s">
        <v>76</v>
      </c>
      <c r="B69" s="691"/>
      <c r="C69" s="692"/>
      <c r="D69" s="303">
        <v>514110.9</v>
      </c>
      <c r="E69" s="306">
        <v>34347.358572778903</v>
      </c>
      <c r="F69" s="307">
        <v>28280.548819903801</v>
      </c>
      <c r="G69" s="307">
        <v>24671.129197215065</v>
      </c>
      <c r="H69" s="307">
        <v>23194.859564786839</v>
      </c>
      <c r="I69" s="307">
        <v>23561.569349999401</v>
      </c>
      <c r="J69" s="307">
        <v>24817.972859694462</v>
      </c>
      <c r="K69" s="307">
        <v>28872.579760670134</v>
      </c>
      <c r="L69" s="307">
        <v>30658.441837253518</v>
      </c>
      <c r="M69" s="307">
        <v>32968.837069112793</v>
      </c>
      <c r="N69" s="307">
        <v>38772.283080796231</v>
      </c>
      <c r="O69" s="307">
        <v>49122.662612356122</v>
      </c>
      <c r="P69" s="307">
        <v>65005.017625440814</v>
      </c>
      <c r="Q69" s="596">
        <f t="shared" si="11"/>
        <v>404273.26035000815</v>
      </c>
      <c r="R69" s="308">
        <v>409064.67564177071</v>
      </c>
      <c r="S69" s="309">
        <v>415133.34009985888</v>
      </c>
      <c r="T69" s="719"/>
    </row>
    <row r="70" spans="1:20" s="62" customFormat="1" ht="14.25">
      <c r="A70" s="727" t="s">
        <v>77</v>
      </c>
      <c r="B70" s="691" t="s">
        <v>78</v>
      </c>
      <c r="C70" s="692"/>
      <c r="D70" s="124"/>
      <c r="E70" s="143"/>
      <c r="F70" s="126"/>
      <c r="G70" s="126"/>
      <c r="H70" s="126"/>
      <c r="I70" s="126"/>
      <c r="J70" s="126"/>
      <c r="K70" s="126"/>
      <c r="L70" s="126"/>
      <c r="M70" s="126"/>
      <c r="N70" s="126"/>
      <c r="O70" s="126"/>
      <c r="P70" s="127"/>
      <c r="Q70" s="133">
        <f t="shared" si="11"/>
        <v>0</v>
      </c>
      <c r="R70" s="124"/>
      <c r="S70" s="124"/>
      <c r="T70" s="719"/>
    </row>
    <row r="71" spans="1:20" s="62" customFormat="1" ht="14.25" customHeight="1">
      <c r="A71" s="728"/>
      <c r="B71" s="691" t="s">
        <v>79</v>
      </c>
      <c r="C71" s="692"/>
      <c r="D71" s="304">
        <v>345591.1</v>
      </c>
      <c r="E71" s="310">
        <v>24400.37</v>
      </c>
      <c r="F71" s="311">
        <v>22560.16</v>
      </c>
      <c r="G71" s="311">
        <v>26872.75</v>
      </c>
      <c r="H71" s="311">
        <v>31160.68</v>
      </c>
      <c r="I71" s="311">
        <v>30360.9</v>
      </c>
      <c r="J71" s="311">
        <v>25948.400000000001</v>
      </c>
      <c r="K71" s="311">
        <v>25968.79</v>
      </c>
      <c r="L71" s="311">
        <v>23745.279999999999</v>
      </c>
      <c r="M71" s="311">
        <v>24851.77</v>
      </c>
      <c r="N71" s="311">
        <v>28180.1</v>
      </c>
      <c r="O71" s="311">
        <v>26753.4</v>
      </c>
      <c r="P71" s="311">
        <v>26361.32</v>
      </c>
      <c r="Q71" s="124">
        <f t="shared" si="11"/>
        <v>317163.92</v>
      </c>
      <c r="R71" s="312">
        <v>322872.87</v>
      </c>
      <c r="S71" s="304">
        <v>328684.576</v>
      </c>
      <c r="T71" s="719"/>
    </row>
    <row r="72" spans="1:20" s="62" customFormat="1" ht="14.25" customHeight="1">
      <c r="A72" s="728"/>
      <c r="B72" s="680" t="s">
        <v>80</v>
      </c>
      <c r="C72" s="681"/>
      <c r="D72" s="301">
        <v>1228140</v>
      </c>
      <c r="E72" s="143">
        <v>80180.929999999993</v>
      </c>
      <c r="F72" s="126">
        <v>76189.34</v>
      </c>
      <c r="G72" s="126">
        <v>75466.899999999994</v>
      </c>
      <c r="H72" s="126">
        <v>73514.820000000007</v>
      </c>
      <c r="I72" s="126">
        <v>70253.77</v>
      </c>
      <c r="J72" s="126">
        <v>72579.45</v>
      </c>
      <c r="K72" s="126">
        <v>78980.899999999994</v>
      </c>
      <c r="L72" s="126">
        <v>79143.5</v>
      </c>
      <c r="M72" s="126">
        <v>75405.23</v>
      </c>
      <c r="N72" s="126">
        <v>77609.649999999994</v>
      </c>
      <c r="O72" s="126">
        <v>79760.009999999995</v>
      </c>
      <c r="P72" s="127">
        <v>81276.97</v>
      </c>
      <c r="Q72" s="124">
        <f t="shared" si="11"/>
        <v>920361.47</v>
      </c>
      <c r="R72" s="124">
        <v>931366.38</v>
      </c>
      <c r="S72" s="124">
        <v>942503.34600000002</v>
      </c>
      <c r="T72" s="719"/>
    </row>
    <row r="73" spans="1:20" s="62" customFormat="1" ht="14.25">
      <c r="A73" s="728"/>
      <c r="B73" s="730" t="s">
        <v>81</v>
      </c>
      <c r="C73" s="135" t="s">
        <v>82</v>
      </c>
      <c r="D73" s="304">
        <v>3190401.6</v>
      </c>
      <c r="E73" s="310">
        <v>296369.53000000003</v>
      </c>
      <c r="F73" s="311">
        <v>266867.12</v>
      </c>
      <c r="G73" s="311">
        <v>239887.48</v>
      </c>
      <c r="H73" s="311">
        <v>228393.86</v>
      </c>
      <c r="I73" s="311">
        <v>202865.69</v>
      </c>
      <c r="J73" s="311">
        <v>177158.21</v>
      </c>
      <c r="K73" s="311">
        <v>176979.81</v>
      </c>
      <c r="L73" s="311">
        <v>200560.72</v>
      </c>
      <c r="M73" s="311">
        <v>178842.81</v>
      </c>
      <c r="N73" s="311">
        <v>185074.32</v>
      </c>
      <c r="O73" s="311">
        <v>225420.93</v>
      </c>
      <c r="P73" s="311">
        <v>261228.48</v>
      </c>
      <c r="Q73" s="124">
        <f t="shared" si="11"/>
        <v>2639648.96</v>
      </c>
      <c r="R73" s="312">
        <v>2666045.4500000002</v>
      </c>
      <c r="S73" s="304">
        <v>2692705.94</v>
      </c>
      <c r="T73" s="719"/>
    </row>
    <row r="74" spans="1:20" s="62" customFormat="1" ht="31.5" customHeight="1">
      <c r="A74" s="728"/>
      <c r="B74" s="731"/>
      <c r="C74" s="135" t="s">
        <v>83</v>
      </c>
      <c r="D74" s="304">
        <v>104122.7</v>
      </c>
      <c r="E74" s="310">
        <v>8163.4</v>
      </c>
      <c r="F74" s="311">
        <v>6925.04</v>
      </c>
      <c r="G74" s="311">
        <v>6770.1</v>
      </c>
      <c r="H74" s="311">
        <v>5906.24</v>
      </c>
      <c r="I74" s="311">
        <v>5278.8</v>
      </c>
      <c r="J74" s="311">
        <v>4625.96</v>
      </c>
      <c r="K74" s="311">
        <v>4964.3999999999996</v>
      </c>
      <c r="L74" s="311">
        <v>5672.35</v>
      </c>
      <c r="M74" s="311">
        <v>6346.34</v>
      </c>
      <c r="N74" s="311">
        <v>7425.91</v>
      </c>
      <c r="O74" s="311">
        <v>7752.38</v>
      </c>
      <c r="P74" s="311">
        <v>8305.06</v>
      </c>
      <c r="Q74" s="124">
        <f t="shared" si="11"/>
        <v>78135.98000000001</v>
      </c>
      <c r="R74" s="312">
        <v>75619.862999999998</v>
      </c>
      <c r="S74" s="304">
        <v>74486.19</v>
      </c>
      <c r="T74" s="719"/>
    </row>
    <row r="75" spans="1:20" s="62" customFormat="1" ht="39.75" customHeight="1">
      <c r="A75" s="728"/>
      <c r="B75" s="731"/>
      <c r="C75" s="135" t="s">
        <v>84</v>
      </c>
      <c r="D75" s="304">
        <v>1288925.7</v>
      </c>
      <c r="E75" s="310">
        <v>100897.44</v>
      </c>
      <c r="F75" s="311">
        <v>92763.1</v>
      </c>
      <c r="G75" s="311">
        <v>85978.79</v>
      </c>
      <c r="H75" s="311">
        <v>80277.08</v>
      </c>
      <c r="I75" s="311">
        <v>73058.66</v>
      </c>
      <c r="J75" s="311">
        <v>77956.240000000005</v>
      </c>
      <c r="K75" s="311">
        <v>85946.559999999998</v>
      </c>
      <c r="L75" s="311">
        <v>83478.740000000005</v>
      </c>
      <c r="M75" s="311">
        <v>73470.31</v>
      </c>
      <c r="N75" s="311">
        <v>78604.740000000005</v>
      </c>
      <c r="O75" s="311">
        <v>91021.98</v>
      </c>
      <c r="P75" s="311">
        <v>101913.53</v>
      </c>
      <c r="Q75" s="124">
        <f t="shared" si="11"/>
        <v>1025367.1700000002</v>
      </c>
      <c r="R75" s="312">
        <v>1058625.8799999999</v>
      </c>
      <c r="S75" s="304">
        <v>1093142.32</v>
      </c>
      <c r="T75" s="719"/>
    </row>
    <row r="76" spans="1:20" s="62" customFormat="1" ht="44.25" customHeight="1" thickBot="1">
      <c r="A76" s="729"/>
      <c r="B76" s="732"/>
      <c r="C76" s="150" t="s">
        <v>85</v>
      </c>
      <c r="D76" s="472">
        <f>SUM(D73:D75)</f>
        <v>4583450</v>
      </c>
      <c r="E76" s="145">
        <f t="shared" ref="E76:S76" si="13">SUM(E73:E75)</f>
        <v>405430.37000000005</v>
      </c>
      <c r="F76" s="130">
        <f t="shared" si="13"/>
        <v>366555.26</v>
      </c>
      <c r="G76" s="130">
        <f t="shared" si="13"/>
        <v>332636.37</v>
      </c>
      <c r="H76" s="130">
        <f t="shared" si="13"/>
        <v>314577.18</v>
      </c>
      <c r="I76" s="130">
        <f t="shared" si="13"/>
        <v>281203.15000000002</v>
      </c>
      <c r="J76" s="130">
        <f t="shared" si="13"/>
        <v>259740.40999999997</v>
      </c>
      <c r="K76" s="130">
        <f t="shared" si="13"/>
        <v>267890.77</v>
      </c>
      <c r="L76" s="130">
        <f t="shared" si="13"/>
        <v>289711.81</v>
      </c>
      <c r="M76" s="130">
        <f t="shared" si="13"/>
        <v>258659.46</v>
      </c>
      <c r="N76" s="130">
        <f t="shared" si="13"/>
        <v>271104.97000000003</v>
      </c>
      <c r="O76" s="130">
        <f t="shared" si="13"/>
        <v>324195.28999999998</v>
      </c>
      <c r="P76" s="131">
        <f t="shared" si="13"/>
        <v>371447.07000000007</v>
      </c>
      <c r="Q76" s="128">
        <f t="shared" si="11"/>
        <v>3743152.1100000003</v>
      </c>
      <c r="R76" s="128">
        <f t="shared" si="13"/>
        <v>3800291.193</v>
      </c>
      <c r="S76" s="128">
        <f t="shared" si="13"/>
        <v>3860334.45</v>
      </c>
      <c r="T76" s="719"/>
    </row>
    <row r="77" spans="1:20" s="62" customFormat="1" ht="29.25" customHeight="1" thickBot="1">
      <c r="A77" s="733" t="s">
        <v>86</v>
      </c>
      <c r="B77" s="734"/>
      <c r="C77" s="735"/>
      <c r="D77" s="151">
        <f t="shared" ref="D77:P77" si="14">D69</f>
        <v>514110.9</v>
      </c>
      <c r="E77" s="152">
        <f t="shared" si="14"/>
        <v>34347.358572778903</v>
      </c>
      <c r="F77" s="153">
        <f t="shared" si="14"/>
        <v>28280.548819903801</v>
      </c>
      <c r="G77" s="153">
        <f t="shared" si="14"/>
        <v>24671.129197215065</v>
      </c>
      <c r="H77" s="153">
        <f t="shared" si="14"/>
        <v>23194.859564786839</v>
      </c>
      <c r="I77" s="153">
        <f t="shared" si="14"/>
        <v>23561.569349999401</v>
      </c>
      <c r="J77" s="153">
        <f t="shared" si="14"/>
        <v>24817.972859694462</v>
      </c>
      <c r="K77" s="153">
        <f t="shared" si="14"/>
        <v>28872.579760670134</v>
      </c>
      <c r="L77" s="153">
        <f t="shared" si="14"/>
        <v>30658.441837253518</v>
      </c>
      <c r="M77" s="153">
        <f t="shared" si="14"/>
        <v>32968.837069112793</v>
      </c>
      <c r="N77" s="153">
        <f t="shared" si="14"/>
        <v>38772.283080796231</v>
      </c>
      <c r="O77" s="153">
        <f t="shared" si="14"/>
        <v>49122.662612356122</v>
      </c>
      <c r="P77" s="154">
        <f t="shared" si="14"/>
        <v>65005.017625440814</v>
      </c>
      <c r="Q77" s="151">
        <f t="shared" si="11"/>
        <v>404273.26035000815</v>
      </c>
      <c r="R77" s="151">
        <f>R69</f>
        <v>409064.67564177071</v>
      </c>
      <c r="S77" s="151">
        <f>S69</f>
        <v>415133.34009985888</v>
      </c>
      <c r="T77" s="719"/>
    </row>
    <row r="78" spans="1:20" s="62" customFormat="1" ht="29.25" customHeight="1" thickBot="1">
      <c r="A78" s="733" t="s">
        <v>87</v>
      </c>
      <c r="B78" s="734"/>
      <c r="C78" s="735"/>
      <c r="D78" s="380">
        <f>D70+D71+D72+D76</f>
        <v>6157181.0999999996</v>
      </c>
      <c r="E78" s="155">
        <f t="shared" ref="E78:P78" si="15">E70+E71+E72+E76</f>
        <v>510011.67000000004</v>
      </c>
      <c r="F78" s="156">
        <f t="shared" si="15"/>
        <v>465304.76</v>
      </c>
      <c r="G78" s="156">
        <f t="shared" si="15"/>
        <v>434976.02</v>
      </c>
      <c r="H78" s="156">
        <f t="shared" si="15"/>
        <v>419252.68</v>
      </c>
      <c r="I78" s="156">
        <f t="shared" si="15"/>
        <v>381817.82000000007</v>
      </c>
      <c r="J78" s="156">
        <f t="shared" si="15"/>
        <v>358268.26</v>
      </c>
      <c r="K78" s="156">
        <f t="shared" si="15"/>
        <v>372840.46</v>
      </c>
      <c r="L78" s="156">
        <f t="shared" si="15"/>
        <v>392600.58999999997</v>
      </c>
      <c r="M78" s="156">
        <f t="shared" si="15"/>
        <v>358916.45999999996</v>
      </c>
      <c r="N78" s="156">
        <f t="shared" si="15"/>
        <v>376894.72000000003</v>
      </c>
      <c r="O78" s="156">
        <f t="shared" si="15"/>
        <v>430708.69999999995</v>
      </c>
      <c r="P78" s="157">
        <f t="shared" si="15"/>
        <v>479085.3600000001</v>
      </c>
      <c r="Q78" s="117">
        <f t="shared" si="11"/>
        <v>4980677.5</v>
      </c>
      <c r="R78" s="117">
        <f t="shared" ref="R78:S78" si="16">R70+R71+R72+R76</f>
        <v>5054530.443</v>
      </c>
      <c r="S78" s="117">
        <f t="shared" si="16"/>
        <v>5131522.3720000004</v>
      </c>
      <c r="T78" s="720"/>
    </row>
    <row r="79" spans="1:20" s="62" customFormat="1" ht="29.25" customHeight="1">
      <c r="A79" s="80"/>
      <c r="B79"/>
      <c r="C79"/>
      <c r="D79"/>
      <c r="E79"/>
      <c r="F79"/>
      <c r="G79"/>
      <c r="H79"/>
      <c r="I79"/>
      <c r="J79"/>
      <c r="K79"/>
      <c r="L79"/>
      <c r="M79"/>
      <c r="N79"/>
    </row>
    <row r="80" spans="1:20" s="62" customFormat="1" ht="33" customHeight="1" thickBot="1">
      <c r="A80" s="80"/>
      <c r="B80" s="750"/>
      <c r="C80" s="750"/>
      <c r="D80"/>
      <c r="E80"/>
      <c r="F80"/>
      <c r="G80"/>
      <c r="H80"/>
      <c r="I80"/>
      <c r="J80"/>
      <c r="K80"/>
      <c r="L80"/>
      <c r="M80"/>
      <c r="N80"/>
    </row>
    <row r="81" spans="1:20" s="64" customFormat="1" ht="302.25" customHeight="1" thickBot="1">
      <c r="A81" s="63"/>
      <c r="B81" s="660"/>
      <c r="C81" s="661"/>
      <c r="D81" s="661"/>
      <c r="E81" s="661"/>
      <c r="F81" s="661"/>
      <c r="G81" s="666"/>
      <c r="H81" s="677" t="s">
        <v>365</v>
      </c>
      <c r="I81" s="678"/>
      <c r="J81" s="678"/>
      <c r="K81" s="678"/>
      <c r="L81" s="678"/>
      <c r="M81" s="679"/>
    </row>
    <row r="82" spans="1:20" s="64" customFormat="1" ht="32.25" customHeight="1">
      <c r="A82" s="63"/>
      <c r="B82" s="164"/>
      <c r="C82" s="164"/>
      <c r="D82" s="164"/>
      <c r="E82" s="164"/>
      <c r="F82" s="164"/>
      <c r="G82" s="164"/>
      <c r="H82" s="227"/>
      <c r="I82" s="227"/>
      <c r="J82" s="227"/>
      <c r="K82" s="227"/>
      <c r="L82" s="227"/>
      <c r="M82" s="227"/>
    </row>
    <row r="83" spans="1:20" s="64" customFormat="1" ht="33.75" customHeight="1">
      <c r="A83" s="63"/>
      <c r="B83" s="164"/>
      <c r="C83" s="164"/>
      <c r="D83" s="164"/>
      <c r="E83" s="164"/>
      <c r="F83" s="164"/>
      <c r="G83" s="164"/>
      <c r="H83" s="227"/>
      <c r="I83" s="227"/>
      <c r="J83" s="227"/>
      <c r="K83" s="227"/>
      <c r="L83" s="227"/>
      <c r="M83" s="227"/>
    </row>
    <row r="84" spans="1:20" s="64" customFormat="1" ht="31.5" customHeight="1">
      <c r="A84" s="63"/>
      <c r="B84" s="164"/>
      <c r="C84" s="164"/>
      <c r="D84" s="164"/>
      <c r="E84" s="164"/>
      <c r="F84" s="164"/>
      <c r="G84" s="164"/>
      <c r="H84" s="227"/>
      <c r="I84" s="227"/>
      <c r="J84" s="227"/>
      <c r="K84" s="227"/>
      <c r="L84" s="227"/>
      <c r="M84" s="227"/>
    </row>
    <row r="85" spans="1:20" ht="16.5" customHeight="1">
      <c r="B85" s="381" t="s">
        <v>1</v>
      </c>
      <c r="C85" s="105"/>
      <c r="D85" s="111"/>
      <c r="E85" s="112"/>
      <c r="F85" s="113"/>
      <c r="G85" s="105"/>
      <c r="H85" s="112"/>
      <c r="I85" s="105"/>
      <c r="J85" s="105"/>
      <c r="K85" s="112"/>
      <c r="L85" s="105"/>
      <c r="M85" s="105"/>
    </row>
    <row r="86" spans="1:20" s="54" customFormat="1" ht="17.25" customHeight="1">
      <c r="A86" s="78"/>
      <c r="B86" s="66"/>
      <c r="C86" s="67"/>
      <c r="D86" s="67"/>
      <c r="G86" s="67"/>
      <c r="H86" s="67"/>
      <c r="I86" s="67"/>
      <c r="J86" s="67"/>
      <c r="K86" s="67"/>
      <c r="L86" s="67"/>
      <c r="M86" s="67"/>
      <c r="N86" s="84"/>
    </row>
    <row r="87" spans="1:20" s="83" customFormat="1" ht="18.75" customHeight="1" thickBot="1">
      <c r="A87" s="79"/>
      <c r="B87" s="115"/>
      <c r="C87" s="115"/>
      <c r="D87" s="673" t="s">
        <v>88</v>
      </c>
      <c r="E87" s="674"/>
      <c r="F87" s="674"/>
      <c r="G87" s="674"/>
      <c r="H87" s="674"/>
      <c r="I87" s="674"/>
      <c r="J87" s="674"/>
      <c r="K87" s="674"/>
      <c r="L87" s="674"/>
      <c r="M87" s="674"/>
      <c r="N87" s="674"/>
      <c r="O87" s="674"/>
      <c r="P87" s="674"/>
      <c r="Q87" s="674"/>
      <c r="R87" s="674"/>
      <c r="S87" s="674"/>
      <c r="T87" s="115"/>
    </row>
    <row r="88" spans="1:20" s="56" customFormat="1" ht="17.25" customHeight="1" thickBot="1">
      <c r="A88" s="55"/>
      <c r="B88" s="702">
        <v>1</v>
      </c>
      <c r="C88" s="702"/>
      <c r="D88" s="116">
        <v>2</v>
      </c>
      <c r="E88" s="655" t="s">
        <v>9</v>
      </c>
      <c r="F88" s="655"/>
      <c r="G88" s="655"/>
      <c r="H88" s="655"/>
      <c r="I88" s="655"/>
      <c r="J88" s="655"/>
      <c r="K88" s="655"/>
      <c r="L88" s="655"/>
      <c r="M88" s="655"/>
      <c r="N88" s="655"/>
      <c r="O88" s="655"/>
      <c r="P88" s="655"/>
      <c r="Q88" s="655"/>
      <c r="R88" s="116">
        <v>16</v>
      </c>
      <c r="S88" s="117">
        <v>17</v>
      </c>
      <c r="T88" s="117">
        <v>18</v>
      </c>
    </row>
    <row r="89" spans="1:20" ht="17.25" customHeight="1" thickBot="1">
      <c r="B89" s="655" t="s">
        <v>89</v>
      </c>
      <c r="C89" s="655"/>
      <c r="D89" s="675" t="s">
        <v>11</v>
      </c>
      <c r="E89" s="117">
        <v>3</v>
      </c>
      <c r="F89" s="116">
        <v>4</v>
      </c>
      <c r="G89" s="117">
        <v>5</v>
      </c>
      <c r="H89" s="116">
        <v>6</v>
      </c>
      <c r="I89" s="117">
        <v>7</v>
      </c>
      <c r="J89" s="116">
        <v>8</v>
      </c>
      <c r="K89" s="117">
        <v>9</v>
      </c>
      <c r="L89" s="116">
        <v>10</v>
      </c>
      <c r="M89" s="117">
        <v>11</v>
      </c>
      <c r="N89" s="116">
        <v>12</v>
      </c>
      <c r="O89" s="117">
        <v>13</v>
      </c>
      <c r="P89" s="116">
        <v>14</v>
      </c>
      <c r="Q89" s="117">
        <v>15</v>
      </c>
      <c r="R89" s="675" t="s">
        <v>12</v>
      </c>
      <c r="S89" s="675" t="s">
        <v>13</v>
      </c>
      <c r="T89" s="675" t="s">
        <v>67</v>
      </c>
    </row>
    <row r="90" spans="1:20" s="62" customFormat="1" ht="43.5" customHeight="1" thickBot="1">
      <c r="A90" s="80"/>
      <c r="B90" s="655"/>
      <c r="C90" s="655"/>
      <c r="D90" s="675"/>
      <c r="E90" s="118" t="s">
        <v>14</v>
      </c>
      <c r="F90" s="118" t="s">
        <v>15</v>
      </c>
      <c r="G90" s="118" t="s">
        <v>16</v>
      </c>
      <c r="H90" s="118" t="s">
        <v>17</v>
      </c>
      <c r="I90" s="118" t="s">
        <v>18</v>
      </c>
      <c r="J90" s="118" t="s">
        <v>19</v>
      </c>
      <c r="K90" s="118" t="s">
        <v>20</v>
      </c>
      <c r="L90" s="118" t="s">
        <v>21</v>
      </c>
      <c r="M90" s="118" t="s">
        <v>22</v>
      </c>
      <c r="N90" s="118" t="s">
        <v>23</v>
      </c>
      <c r="O90" s="118" t="s">
        <v>24</v>
      </c>
      <c r="P90" s="118" t="s">
        <v>25</v>
      </c>
      <c r="Q90" s="119" t="s">
        <v>26</v>
      </c>
      <c r="R90" s="675"/>
      <c r="S90" s="675"/>
      <c r="T90" s="675"/>
    </row>
    <row r="91" spans="1:20" s="62" customFormat="1" ht="18" customHeight="1">
      <c r="A91" s="80"/>
      <c r="B91" s="740" t="s">
        <v>90</v>
      </c>
      <c r="C91" s="710"/>
      <c r="D91" s="548">
        <v>1291995</v>
      </c>
      <c r="E91" s="587">
        <v>103895.7</v>
      </c>
      <c r="F91" s="588">
        <v>97737.600000000006</v>
      </c>
      <c r="G91" s="588">
        <v>105594.8</v>
      </c>
      <c r="H91" s="588">
        <v>119190.8</v>
      </c>
      <c r="I91" s="588">
        <v>117811.08</v>
      </c>
      <c r="J91" s="588">
        <v>130445.25</v>
      </c>
      <c r="K91" s="588">
        <v>133228.70000000001</v>
      </c>
      <c r="L91" s="588">
        <v>137609.60000000001</v>
      </c>
      <c r="M91" s="588">
        <v>122541.6</v>
      </c>
      <c r="N91" s="588">
        <v>125515.35</v>
      </c>
      <c r="O91" s="588">
        <v>105687.69</v>
      </c>
      <c r="P91" s="589">
        <v>2200</v>
      </c>
      <c r="Q91" s="554">
        <f>SUM(E91:P91)</f>
        <v>1301458.17</v>
      </c>
      <c r="R91" s="554">
        <v>1327487.33</v>
      </c>
      <c r="S91" s="548">
        <v>1354037.08</v>
      </c>
      <c r="T91" s="736"/>
    </row>
    <row r="92" spans="1:20" s="62" customFormat="1" ht="17.25" customHeight="1">
      <c r="A92" s="80"/>
      <c r="B92" s="726" t="s">
        <v>91</v>
      </c>
      <c r="C92" s="692"/>
      <c r="D92" s="549">
        <v>11881.777</v>
      </c>
      <c r="E92" s="590">
        <v>1915.57</v>
      </c>
      <c r="F92" s="591">
        <v>1438.91</v>
      </c>
      <c r="G92" s="591">
        <v>1049.48</v>
      </c>
      <c r="H92" s="394">
        <v>829.31</v>
      </c>
      <c r="I92" s="394">
        <v>712.31</v>
      </c>
      <c r="J92" s="394">
        <v>890.14</v>
      </c>
      <c r="K92" s="394">
        <v>766.14</v>
      </c>
      <c r="L92" s="394">
        <v>369.81</v>
      </c>
      <c r="M92" s="591">
        <v>1402.34</v>
      </c>
      <c r="N92" s="591">
        <v>2512.0700000000002</v>
      </c>
      <c r="O92" s="394">
        <v>233.2</v>
      </c>
      <c r="P92" s="592"/>
      <c r="Q92" s="481">
        <f>SUM(E92:P92)</f>
        <v>12119.28</v>
      </c>
      <c r="R92" s="632"/>
      <c r="S92" s="633"/>
      <c r="T92" s="737"/>
    </row>
    <row r="93" spans="1:20" s="62" customFormat="1" ht="12.75" customHeight="1">
      <c r="A93" s="80"/>
      <c r="B93" s="726" t="s">
        <v>92</v>
      </c>
      <c r="C93" s="692"/>
      <c r="D93" s="621">
        <v>5308.7</v>
      </c>
      <c r="E93" s="143"/>
      <c r="F93" s="126"/>
      <c r="G93" s="126"/>
      <c r="H93" s="126"/>
      <c r="I93" s="126"/>
      <c r="J93" s="126"/>
      <c r="K93" s="126"/>
      <c r="L93" s="126"/>
      <c r="M93" s="126"/>
      <c r="N93" s="126"/>
      <c r="O93" s="126"/>
      <c r="P93" s="593">
        <v>2200</v>
      </c>
      <c r="Q93" s="124">
        <f>SUM(E93:P93)</f>
        <v>2200</v>
      </c>
      <c r="R93" s="124"/>
      <c r="S93" s="159"/>
      <c r="T93" s="737"/>
    </row>
    <row r="94" spans="1:20" s="62" customFormat="1" ht="12" customHeight="1">
      <c r="A94" s="80"/>
      <c r="B94" s="739" t="s">
        <v>93</v>
      </c>
      <c r="C94" s="149" t="s">
        <v>94</v>
      </c>
      <c r="D94" s="594">
        <v>28141.43</v>
      </c>
      <c r="E94" s="143"/>
      <c r="F94" s="126"/>
      <c r="G94" s="126"/>
      <c r="H94" s="126"/>
      <c r="I94" s="126"/>
      <c r="J94" s="126"/>
      <c r="K94" s="126"/>
      <c r="L94" s="126"/>
      <c r="M94" s="126"/>
      <c r="N94" s="126"/>
      <c r="O94" s="126"/>
      <c r="P94" s="127"/>
      <c r="Q94" s="124">
        <f t="shared" ref="Q94:Q100" si="17">SUM(E94:P94)</f>
        <v>0</v>
      </c>
      <c r="R94" s="124"/>
      <c r="S94" s="159"/>
      <c r="T94" s="737"/>
    </row>
    <row r="95" spans="1:20" s="62" customFormat="1" ht="14.25" customHeight="1">
      <c r="A95" s="80"/>
      <c r="B95" s="728"/>
      <c r="C95" s="135" t="s">
        <v>95</v>
      </c>
      <c r="D95" s="494">
        <v>4067</v>
      </c>
      <c r="E95" s="469">
        <v>393993</v>
      </c>
      <c r="F95" s="470">
        <v>382179</v>
      </c>
      <c r="G95" s="470">
        <v>313030</v>
      </c>
      <c r="H95" s="470">
        <v>302515</v>
      </c>
      <c r="I95" s="470">
        <v>266254</v>
      </c>
      <c r="J95" s="470">
        <v>298941</v>
      </c>
      <c r="K95" s="470">
        <v>312285</v>
      </c>
      <c r="L95" s="470">
        <v>409324</v>
      </c>
      <c r="M95" s="470">
        <v>350027</v>
      </c>
      <c r="N95" s="470">
        <v>327459</v>
      </c>
      <c r="O95" s="470">
        <v>371366</v>
      </c>
      <c r="P95" s="471">
        <v>406228</v>
      </c>
      <c r="Q95" s="301">
        <f>SUM(E95:P95)</f>
        <v>4133601</v>
      </c>
      <c r="R95" s="124"/>
      <c r="S95" s="159"/>
      <c r="T95" s="737"/>
    </row>
    <row r="96" spans="1:20" s="62" customFormat="1" ht="14.25">
      <c r="A96" s="80"/>
      <c r="B96" s="728"/>
      <c r="C96" s="135" t="s">
        <v>96</v>
      </c>
      <c r="D96" s="159"/>
      <c r="E96" s="143"/>
      <c r="F96" s="126"/>
      <c r="G96" s="126"/>
      <c r="H96" s="126"/>
      <c r="I96" s="126"/>
      <c r="J96" s="126"/>
      <c r="K96" s="126"/>
      <c r="L96" s="126"/>
      <c r="M96" s="126"/>
      <c r="N96" s="126"/>
      <c r="O96" s="126"/>
      <c r="P96" s="127"/>
      <c r="Q96" s="124">
        <f t="shared" si="17"/>
        <v>0</v>
      </c>
      <c r="R96" s="124"/>
      <c r="S96" s="159"/>
      <c r="T96" s="737"/>
    </row>
    <row r="97" spans="1:20" s="62" customFormat="1" ht="14.25">
      <c r="A97" s="80"/>
      <c r="B97" s="728"/>
      <c r="C97" s="135" t="s">
        <v>97</v>
      </c>
      <c r="D97" s="159"/>
      <c r="E97" s="143"/>
      <c r="F97" s="126"/>
      <c r="G97" s="126"/>
      <c r="H97" s="126"/>
      <c r="I97" s="126"/>
      <c r="J97" s="126"/>
      <c r="K97" s="126"/>
      <c r="L97" s="126"/>
      <c r="M97" s="126"/>
      <c r="N97" s="126"/>
      <c r="O97" s="126"/>
      <c r="P97" s="127"/>
      <c r="Q97" s="124">
        <f t="shared" si="17"/>
        <v>0</v>
      </c>
      <c r="R97" s="124"/>
      <c r="S97" s="159"/>
      <c r="T97" s="737"/>
    </row>
    <row r="98" spans="1:20" s="62" customFormat="1" ht="14.25">
      <c r="A98" s="80"/>
      <c r="B98" s="728"/>
      <c r="C98" s="160" t="s">
        <v>98</v>
      </c>
      <c r="D98" s="161"/>
      <c r="E98" s="162"/>
      <c r="F98" s="137"/>
      <c r="G98" s="137"/>
      <c r="H98" s="137"/>
      <c r="I98" s="137"/>
      <c r="J98" s="137"/>
      <c r="K98" s="137"/>
      <c r="L98" s="137"/>
      <c r="M98" s="137"/>
      <c r="N98" s="137"/>
      <c r="O98" s="137"/>
      <c r="P98" s="138"/>
      <c r="Q98" s="136"/>
      <c r="R98" s="136"/>
      <c r="S98" s="161"/>
      <c r="T98" s="737"/>
    </row>
    <row r="99" spans="1:20" s="62" customFormat="1" thickBot="1">
      <c r="A99" s="80"/>
      <c r="B99" s="729"/>
      <c r="C99" s="160" t="s">
        <v>99</v>
      </c>
      <c r="D99" s="161"/>
      <c r="E99" s="162"/>
      <c r="F99" s="137"/>
      <c r="G99" s="137"/>
      <c r="H99" s="137"/>
      <c r="I99" s="137"/>
      <c r="J99" s="137"/>
      <c r="K99" s="137"/>
      <c r="L99" s="137"/>
      <c r="M99" s="137"/>
      <c r="N99" s="137"/>
      <c r="O99" s="137"/>
      <c r="P99" s="138"/>
      <c r="Q99" s="136">
        <f t="shared" si="17"/>
        <v>0</v>
      </c>
      <c r="R99" s="136"/>
      <c r="S99" s="161"/>
      <c r="T99" s="737"/>
    </row>
    <row r="100" spans="1:20" s="62" customFormat="1" ht="15.75" thickBot="1">
      <c r="A100" s="80"/>
      <c r="B100" s="733" t="s">
        <v>100</v>
      </c>
      <c r="C100" s="735"/>
      <c r="D100" s="623">
        <f>SUM(D94:D99)</f>
        <v>32208.43</v>
      </c>
      <c r="E100" s="155">
        <f>SUM(E94:E99)</f>
        <v>393993</v>
      </c>
      <c r="F100" s="156">
        <f>SUM(F94:F99)</f>
        <v>382179</v>
      </c>
      <c r="G100" s="156">
        <f t="shared" ref="G100:P100" si="18">SUM(G94:G99)</f>
        <v>313030</v>
      </c>
      <c r="H100" s="156">
        <f t="shared" si="18"/>
        <v>302515</v>
      </c>
      <c r="I100" s="156">
        <f t="shared" si="18"/>
        <v>266254</v>
      </c>
      <c r="J100" s="156">
        <f t="shared" si="18"/>
        <v>298941</v>
      </c>
      <c r="K100" s="156">
        <f t="shared" si="18"/>
        <v>312285</v>
      </c>
      <c r="L100" s="156">
        <f t="shared" si="18"/>
        <v>409324</v>
      </c>
      <c r="M100" s="156">
        <f t="shared" si="18"/>
        <v>350027</v>
      </c>
      <c r="N100" s="156">
        <f t="shared" si="18"/>
        <v>327459</v>
      </c>
      <c r="O100" s="156">
        <f t="shared" si="18"/>
        <v>371366</v>
      </c>
      <c r="P100" s="157">
        <f t="shared" si="18"/>
        <v>406228</v>
      </c>
      <c r="Q100" s="117">
        <f t="shared" si="17"/>
        <v>4133601</v>
      </c>
      <c r="R100" s="117">
        <f>SUM(R94:R99)</f>
        <v>0</v>
      </c>
      <c r="S100" s="163">
        <f>SUM(S94:S99)</f>
        <v>0</v>
      </c>
      <c r="T100" s="738"/>
    </row>
    <row r="101" spans="1:20" s="62" customFormat="1" ht="14.25">
      <c r="A101" s="80"/>
      <c r="B101"/>
      <c r="C101"/>
      <c r="D101"/>
      <c r="E101"/>
      <c r="F101"/>
      <c r="G101"/>
      <c r="H101"/>
      <c r="I101"/>
      <c r="J101"/>
      <c r="K101"/>
      <c r="L101"/>
      <c r="M101"/>
      <c r="N101" s="58"/>
    </row>
    <row r="102" spans="1:20" s="62" customFormat="1" ht="14.25">
      <c r="A102" s="80"/>
      <c r="B102"/>
      <c r="C102"/>
      <c r="D102"/>
      <c r="E102"/>
      <c r="F102"/>
      <c r="G102"/>
      <c r="H102"/>
      <c r="I102"/>
      <c r="J102"/>
      <c r="K102"/>
      <c r="L102"/>
      <c r="M102"/>
      <c r="N102" s="58"/>
    </row>
    <row r="103" spans="1:20" s="62" customFormat="1" ht="14.25" customHeight="1">
      <c r="A103" s="80"/>
      <c r="B103" t="s">
        <v>383</v>
      </c>
      <c r="C103"/>
      <c r="D103"/>
      <c r="E103"/>
      <c r="F103"/>
      <c r="G103"/>
      <c r="H103"/>
      <c r="I103"/>
      <c r="J103"/>
      <c r="K103"/>
      <c r="L103"/>
      <c r="M103"/>
      <c r="N103" s="58"/>
    </row>
    <row r="104" spans="1:20" s="62" customFormat="1" ht="14.25" customHeight="1">
      <c r="A104" s="80"/>
      <c r="B104" s="71" t="s">
        <v>385</v>
      </c>
      <c r="C104" s="71"/>
      <c r="D104" s="71"/>
      <c r="E104" s="71"/>
      <c r="F104"/>
      <c r="G104"/>
      <c r="H104"/>
      <c r="I104"/>
      <c r="J104"/>
      <c r="K104"/>
      <c r="L104"/>
      <c r="M104"/>
      <c r="N104" s="58"/>
    </row>
    <row r="105" spans="1:20" s="62" customFormat="1" ht="14.25" customHeight="1">
      <c r="A105" s="80"/>
      <c r="B105" s="71"/>
      <c r="C105" s="71"/>
      <c r="D105" s="71"/>
      <c r="E105" s="71"/>
      <c r="F105"/>
      <c r="G105"/>
      <c r="H105"/>
      <c r="I105"/>
      <c r="J105"/>
      <c r="K105"/>
      <c r="L105"/>
      <c r="M105"/>
      <c r="N105" s="58"/>
    </row>
    <row r="106" spans="1:20" s="62" customFormat="1" ht="15.75" customHeight="1">
      <c r="A106" s="80"/>
      <c r="B106"/>
      <c r="C106"/>
      <c r="D106"/>
      <c r="E106"/>
      <c r="F106"/>
      <c r="G106"/>
      <c r="H106"/>
      <c r="I106"/>
      <c r="J106"/>
      <c r="K106"/>
      <c r="L106"/>
      <c r="M106"/>
      <c r="N106" s="58"/>
    </row>
    <row r="107" spans="1:20" s="62" customFormat="1" ht="15" customHeight="1" thickBot="1">
      <c r="A107" s="80"/>
      <c r="B107" s="662"/>
      <c r="C107" s="662"/>
      <c r="D107"/>
      <c r="E107"/>
      <c r="F107"/>
      <c r="G107"/>
      <c r="H107"/>
      <c r="I107"/>
      <c r="J107"/>
      <c r="K107"/>
      <c r="L107"/>
      <c r="M107"/>
      <c r="N107" s="58"/>
    </row>
    <row r="108" spans="1:20" s="64" customFormat="1" ht="267.75" customHeight="1" thickBot="1">
      <c r="A108" s="63"/>
      <c r="B108" s="660"/>
      <c r="C108" s="661"/>
      <c r="D108" s="661"/>
      <c r="E108" s="661"/>
      <c r="F108" s="661"/>
      <c r="G108" s="661"/>
      <c r="H108" s="667" t="s">
        <v>382</v>
      </c>
      <c r="I108" s="668"/>
      <c r="J108" s="668"/>
      <c r="K108" s="668"/>
      <c r="L108" s="668"/>
      <c r="M108" s="669"/>
    </row>
    <row r="109" spans="1:20" s="64" customFormat="1" ht="23.25" customHeight="1">
      <c r="A109" s="63"/>
      <c r="B109" s="164"/>
      <c r="C109" s="164"/>
      <c r="D109" s="164"/>
      <c r="E109" s="164"/>
      <c r="F109" s="164"/>
      <c r="G109" s="164"/>
      <c r="H109" s="165"/>
      <c r="I109" s="166"/>
      <c r="J109" s="166"/>
      <c r="K109" s="166"/>
      <c r="L109" s="166"/>
      <c r="M109" s="166"/>
    </row>
    <row r="110" spans="1:20" s="64" customFormat="1" ht="23.25" customHeight="1">
      <c r="A110" s="63"/>
      <c r="B110" s="381" t="s">
        <v>1</v>
      </c>
      <c r="C110" s="105"/>
      <c r="D110" s="111"/>
      <c r="E110" s="112"/>
      <c r="F110" s="113"/>
      <c r="G110" s="105"/>
      <c r="H110" s="112"/>
      <c r="I110" s="105"/>
      <c r="J110" s="105"/>
      <c r="K110" s="112"/>
      <c r="L110" s="105"/>
      <c r="M110" s="105"/>
    </row>
    <row r="111" spans="1:20" s="64" customFormat="1" ht="23.25" customHeight="1">
      <c r="A111" s="63"/>
      <c r="B111" s="164"/>
      <c r="C111" s="164"/>
      <c r="D111" s="164"/>
      <c r="E111" s="164"/>
      <c r="F111" s="164"/>
      <c r="G111" s="164"/>
      <c r="H111" s="165"/>
      <c r="I111" s="166"/>
      <c r="J111" s="166"/>
      <c r="K111" s="166"/>
      <c r="L111" s="166"/>
      <c r="M111" s="166"/>
    </row>
    <row r="112" spans="1:20" s="83" customFormat="1" ht="20.25" customHeight="1" thickBot="1">
      <c r="A112" s="281"/>
      <c r="B112" s="281"/>
      <c r="C112" s="673" t="s">
        <v>101</v>
      </c>
      <c r="D112" s="674"/>
      <c r="E112" s="674"/>
      <c r="F112" s="674"/>
      <c r="G112" s="674"/>
      <c r="H112" s="674"/>
      <c r="I112" s="674"/>
      <c r="J112" s="674"/>
      <c r="K112" s="674"/>
      <c r="L112" s="674"/>
      <c r="M112" s="674"/>
      <c r="N112" s="674"/>
      <c r="O112" s="674"/>
      <c r="P112" s="674"/>
      <c r="Q112" s="674"/>
      <c r="R112" s="674"/>
      <c r="S112" s="281"/>
    </row>
    <row r="113" spans="1:19" s="56" customFormat="1" ht="18" customHeight="1" thickBot="1">
      <c r="A113" s="702">
        <v>1</v>
      </c>
      <c r="B113" s="702"/>
      <c r="C113" s="329">
        <v>2</v>
      </c>
      <c r="D113" s="655" t="s">
        <v>9</v>
      </c>
      <c r="E113" s="655"/>
      <c r="F113" s="655"/>
      <c r="G113" s="655"/>
      <c r="H113" s="655"/>
      <c r="I113" s="655"/>
      <c r="J113" s="655"/>
      <c r="K113" s="655"/>
      <c r="L113" s="655"/>
      <c r="M113" s="655"/>
      <c r="N113" s="655"/>
      <c r="O113" s="655"/>
      <c r="P113" s="655"/>
      <c r="Q113" s="329">
        <v>16</v>
      </c>
      <c r="R113" s="320">
        <v>17</v>
      </c>
      <c r="S113" s="320">
        <v>18</v>
      </c>
    </row>
    <row r="114" spans="1:19" ht="18" customHeight="1" thickBot="1">
      <c r="A114" s="655" t="s">
        <v>102</v>
      </c>
      <c r="B114" s="655"/>
      <c r="C114" s="675" t="s">
        <v>11</v>
      </c>
      <c r="D114" s="320">
        <v>3</v>
      </c>
      <c r="E114" s="329">
        <v>4</v>
      </c>
      <c r="F114" s="320">
        <v>5</v>
      </c>
      <c r="G114" s="329">
        <v>6</v>
      </c>
      <c r="H114" s="320">
        <v>7</v>
      </c>
      <c r="I114" s="329">
        <v>8</v>
      </c>
      <c r="J114" s="320">
        <v>9</v>
      </c>
      <c r="K114" s="329">
        <v>10</v>
      </c>
      <c r="L114" s="320">
        <v>11</v>
      </c>
      <c r="M114" s="329">
        <v>12</v>
      </c>
      <c r="N114" s="320">
        <v>13</v>
      </c>
      <c r="O114" s="329">
        <v>14</v>
      </c>
      <c r="P114" s="320">
        <v>15</v>
      </c>
      <c r="Q114" s="675" t="s">
        <v>12</v>
      </c>
      <c r="R114" s="675" t="s">
        <v>13</v>
      </c>
      <c r="S114" s="675" t="s">
        <v>67</v>
      </c>
    </row>
    <row r="115" spans="1:19" s="62" customFormat="1" ht="45" customHeight="1" thickBot="1">
      <c r="A115" s="655"/>
      <c r="B115" s="655"/>
      <c r="C115" s="675"/>
      <c r="D115" s="326" t="s">
        <v>14</v>
      </c>
      <c r="E115" s="326" t="s">
        <v>15</v>
      </c>
      <c r="F115" s="326" t="s">
        <v>16</v>
      </c>
      <c r="G115" s="326" t="s">
        <v>17</v>
      </c>
      <c r="H115" s="326" t="s">
        <v>18</v>
      </c>
      <c r="I115" s="326" t="s">
        <v>19</v>
      </c>
      <c r="J115" s="326" t="s">
        <v>20</v>
      </c>
      <c r="K115" s="326" t="s">
        <v>21</v>
      </c>
      <c r="L115" s="326" t="s">
        <v>22</v>
      </c>
      <c r="M115" s="326" t="s">
        <v>23</v>
      </c>
      <c r="N115" s="326" t="s">
        <v>24</v>
      </c>
      <c r="O115" s="326" t="s">
        <v>25</v>
      </c>
      <c r="P115" s="322" t="s">
        <v>26</v>
      </c>
      <c r="Q115" s="675"/>
      <c r="R115" s="675"/>
      <c r="S115" s="675"/>
    </row>
    <row r="116" spans="1:19" s="62" customFormat="1" ht="18.75" customHeight="1">
      <c r="A116" s="741" t="s">
        <v>103</v>
      </c>
      <c r="B116" s="742"/>
      <c r="C116" s="345">
        <v>154840</v>
      </c>
      <c r="D116" s="488">
        <v>31400</v>
      </c>
      <c r="E116" s="490">
        <v>28000</v>
      </c>
      <c r="F116" s="490">
        <v>23500</v>
      </c>
      <c r="G116" s="490">
        <v>17000</v>
      </c>
      <c r="H116" s="490">
        <v>9100</v>
      </c>
      <c r="I116" s="490">
        <v>6000</v>
      </c>
      <c r="J116" s="490">
        <v>5700</v>
      </c>
      <c r="K116" s="490">
        <v>5700</v>
      </c>
      <c r="L116" s="490">
        <v>7000</v>
      </c>
      <c r="M116" s="490">
        <v>12800</v>
      </c>
      <c r="N116" s="490">
        <v>22000</v>
      </c>
      <c r="O116" s="492">
        <v>29500</v>
      </c>
      <c r="P116" s="302">
        <f t="shared" ref="P116:P121" si="19">SUM(D116:O116)</f>
        <v>197700</v>
      </c>
      <c r="Q116" s="120">
        <v>206837.75</v>
      </c>
      <c r="R116" s="605">
        <v>210060.75</v>
      </c>
      <c r="S116" s="606" t="s">
        <v>348</v>
      </c>
    </row>
    <row r="117" spans="1:19" s="62" customFormat="1" ht="30.75" customHeight="1">
      <c r="A117" s="743" t="s">
        <v>104</v>
      </c>
      <c r="B117" s="149" t="s">
        <v>105</v>
      </c>
      <c r="C117" s="301">
        <v>36210</v>
      </c>
      <c r="D117" s="469">
        <v>10021</v>
      </c>
      <c r="E117" s="470">
        <v>8885</v>
      </c>
      <c r="F117" s="470">
        <v>7228</v>
      </c>
      <c r="G117" s="324">
        <v>78</v>
      </c>
      <c r="H117" s="324">
        <v>31</v>
      </c>
      <c r="I117" s="324">
        <v>15</v>
      </c>
      <c r="J117" s="324">
        <v>14</v>
      </c>
      <c r="K117" s="324">
        <v>14</v>
      </c>
      <c r="L117" s="324">
        <v>20</v>
      </c>
      <c r="M117" s="470">
        <v>3528</v>
      </c>
      <c r="N117" s="470">
        <v>6939</v>
      </c>
      <c r="O117" s="471">
        <v>9477</v>
      </c>
      <c r="P117" s="301">
        <f t="shared" si="19"/>
        <v>46250</v>
      </c>
      <c r="Q117" s="494">
        <v>48370</v>
      </c>
      <c r="R117" s="599">
        <v>49124</v>
      </c>
      <c r="S117" s="604"/>
    </row>
    <row r="118" spans="1:19" s="62" customFormat="1" ht="28.5" customHeight="1">
      <c r="A118" s="744"/>
      <c r="B118" s="325" t="s">
        <v>106</v>
      </c>
      <c r="C118" s="301">
        <v>74167</v>
      </c>
      <c r="D118" s="469">
        <v>11590</v>
      </c>
      <c r="E118" s="470">
        <v>10417</v>
      </c>
      <c r="F118" s="470">
        <v>9013</v>
      </c>
      <c r="G118" s="470">
        <v>12322</v>
      </c>
      <c r="H118" s="470">
        <v>6918</v>
      </c>
      <c r="I118" s="470">
        <v>4818</v>
      </c>
      <c r="J118" s="470">
        <v>4677</v>
      </c>
      <c r="K118" s="470">
        <v>4677</v>
      </c>
      <c r="L118" s="470">
        <v>5588</v>
      </c>
      <c r="M118" s="470">
        <v>5626</v>
      </c>
      <c r="N118" s="470">
        <v>8274</v>
      </c>
      <c r="O118" s="471">
        <v>10811</v>
      </c>
      <c r="P118" s="301">
        <f t="shared" si="19"/>
        <v>94731</v>
      </c>
      <c r="Q118" s="494">
        <v>99074</v>
      </c>
      <c r="R118" s="599">
        <v>100617</v>
      </c>
      <c r="S118" s="602"/>
    </row>
    <row r="119" spans="1:19" s="62" customFormat="1" ht="38.25" customHeight="1">
      <c r="A119" s="745"/>
      <c r="B119" s="149" t="s">
        <v>107</v>
      </c>
      <c r="C119" s="301">
        <v>40388</v>
      </c>
      <c r="D119" s="469">
        <v>8850</v>
      </c>
      <c r="E119" s="470">
        <v>7874</v>
      </c>
      <c r="F119" s="470">
        <v>6545</v>
      </c>
      <c r="G119" s="470">
        <v>4235</v>
      </c>
      <c r="H119" s="470">
        <v>1884</v>
      </c>
      <c r="I119" s="470">
        <v>1065</v>
      </c>
      <c r="J119" s="324">
        <v>983</v>
      </c>
      <c r="K119" s="324">
        <v>983</v>
      </c>
      <c r="L119" s="470">
        <v>1366</v>
      </c>
      <c r="M119" s="470">
        <v>3331</v>
      </c>
      <c r="N119" s="470">
        <v>6120</v>
      </c>
      <c r="O119" s="471">
        <v>8351</v>
      </c>
      <c r="P119" s="301">
        <f t="shared" si="19"/>
        <v>51587</v>
      </c>
      <c r="Q119" s="494">
        <v>53952</v>
      </c>
      <c r="R119" s="599">
        <v>54792</v>
      </c>
      <c r="S119" s="602"/>
    </row>
    <row r="120" spans="1:19" s="62" customFormat="1" ht="15" customHeight="1" thickBot="1">
      <c r="A120" s="746" t="s">
        <v>108</v>
      </c>
      <c r="B120" s="747"/>
      <c r="C120" s="486">
        <v>3915</v>
      </c>
      <c r="D120" s="162">
        <v>911</v>
      </c>
      <c r="E120" s="137">
        <v>808</v>
      </c>
      <c r="F120" s="137">
        <v>663</v>
      </c>
      <c r="G120" s="137">
        <v>365</v>
      </c>
      <c r="H120" s="137">
        <v>143</v>
      </c>
      <c r="I120" s="137">
        <v>72</v>
      </c>
      <c r="J120" s="137">
        <v>65</v>
      </c>
      <c r="K120" s="137">
        <v>65</v>
      </c>
      <c r="L120" s="137">
        <v>95</v>
      </c>
      <c r="M120" s="137">
        <v>321</v>
      </c>
      <c r="N120" s="137">
        <v>631</v>
      </c>
      <c r="O120" s="327">
        <v>862</v>
      </c>
      <c r="P120" s="136">
        <f t="shared" si="19"/>
        <v>5001</v>
      </c>
      <c r="Q120" s="495">
        <v>5230</v>
      </c>
      <c r="R120" s="600">
        <v>5311</v>
      </c>
      <c r="S120" s="603"/>
    </row>
    <row r="121" spans="1:19" s="62" customFormat="1" ht="15.75" customHeight="1" thickBot="1">
      <c r="A121" s="748" t="s">
        <v>109</v>
      </c>
      <c r="B121" s="749"/>
      <c r="C121" s="487">
        <f t="shared" ref="C121:O121" si="20">C117+C118+C119</f>
        <v>150765</v>
      </c>
      <c r="D121" s="489">
        <f t="shared" si="20"/>
        <v>30461</v>
      </c>
      <c r="E121" s="491">
        <f t="shared" si="20"/>
        <v>27176</v>
      </c>
      <c r="F121" s="491">
        <f t="shared" si="20"/>
        <v>22786</v>
      </c>
      <c r="G121" s="491">
        <f t="shared" si="20"/>
        <v>16635</v>
      </c>
      <c r="H121" s="491">
        <f t="shared" si="20"/>
        <v>8833</v>
      </c>
      <c r="I121" s="491">
        <f t="shared" si="20"/>
        <v>5898</v>
      </c>
      <c r="J121" s="491">
        <f t="shared" si="20"/>
        <v>5674</v>
      </c>
      <c r="K121" s="491">
        <f t="shared" si="20"/>
        <v>5674</v>
      </c>
      <c r="L121" s="491">
        <f t="shared" si="20"/>
        <v>6974</v>
      </c>
      <c r="M121" s="491">
        <f t="shared" si="20"/>
        <v>12485</v>
      </c>
      <c r="N121" s="491">
        <f t="shared" si="20"/>
        <v>21333</v>
      </c>
      <c r="O121" s="493">
        <f t="shared" si="20"/>
        <v>28639</v>
      </c>
      <c r="P121" s="487">
        <f t="shared" si="19"/>
        <v>192568</v>
      </c>
      <c r="Q121" s="496">
        <f>Q117+Q118+Q119</f>
        <v>201396</v>
      </c>
      <c r="R121" s="487">
        <f>R117+R118+R119</f>
        <v>204533</v>
      </c>
      <c r="S121" s="601"/>
    </row>
    <row r="122" spans="1:19" s="62" customFormat="1" ht="14.25">
      <c r="A122" s="321"/>
      <c r="B122" s="321"/>
      <c r="C122" s="321"/>
      <c r="D122" s="321"/>
      <c r="E122" s="321"/>
      <c r="F122" s="321"/>
      <c r="G122" s="321"/>
      <c r="H122" s="321"/>
      <c r="I122" s="321"/>
      <c r="J122" s="321"/>
      <c r="K122" s="321"/>
      <c r="L122" s="321"/>
      <c r="M122" s="321"/>
      <c r="N122" s="321"/>
      <c r="O122" s="321"/>
      <c r="P122" s="321"/>
      <c r="Q122" s="321"/>
      <c r="R122" s="321"/>
      <c r="S122" s="321"/>
    </row>
    <row r="123" spans="1:19" s="62" customFormat="1" ht="14.25">
      <c r="A123" s="80"/>
      <c r="B123"/>
      <c r="C123"/>
      <c r="D123"/>
      <c r="E123"/>
      <c r="F123"/>
      <c r="G123"/>
      <c r="H123"/>
      <c r="I123"/>
      <c r="J123"/>
      <c r="K123"/>
      <c r="L123"/>
      <c r="M123"/>
      <c r="N123" s="58"/>
      <c r="Q123" s="88"/>
    </row>
    <row r="124" spans="1:19" s="62" customFormat="1" ht="14.25">
      <c r="A124" s="80"/>
      <c r="B124"/>
      <c r="C124"/>
      <c r="D124"/>
      <c r="E124"/>
      <c r="F124"/>
      <c r="G124"/>
      <c r="H124"/>
      <c r="I124"/>
      <c r="J124"/>
      <c r="K124"/>
      <c r="L124"/>
      <c r="M124"/>
      <c r="N124" s="58"/>
    </row>
    <row r="125" spans="1:19" s="62" customFormat="1" ht="15" customHeight="1" thickBot="1">
      <c r="A125" s="80"/>
      <c r="B125" s="662"/>
      <c r="C125" s="662"/>
      <c r="D125"/>
      <c r="E125"/>
      <c r="F125"/>
      <c r="G125"/>
      <c r="H125"/>
      <c r="I125"/>
      <c r="J125"/>
      <c r="K125"/>
      <c r="L125"/>
      <c r="M125"/>
      <c r="N125" s="58"/>
    </row>
    <row r="126" spans="1:19" s="64" customFormat="1" ht="242.25" customHeight="1" thickBot="1">
      <c r="A126" s="63"/>
      <c r="B126" s="660"/>
      <c r="C126" s="661"/>
      <c r="D126" s="661"/>
      <c r="E126" s="661"/>
      <c r="F126" s="661"/>
      <c r="G126" s="661"/>
      <c r="H126" s="670" t="s">
        <v>381</v>
      </c>
      <c r="I126" s="671"/>
      <c r="J126" s="671"/>
      <c r="K126" s="671"/>
      <c r="L126" s="671"/>
      <c r="M126" s="672"/>
    </row>
    <row r="127" spans="1:19" s="64" customFormat="1" ht="13.5" customHeight="1">
      <c r="A127" s="63"/>
      <c r="B127" s="65"/>
      <c r="D127" s="61"/>
      <c r="E127" s="81"/>
      <c r="F127" s="81"/>
      <c r="G127" s="61"/>
      <c r="H127" s="61"/>
      <c r="I127" s="61"/>
      <c r="J127" s="61"/>
      <c r="K127" s="61"/>
      <c r="L127" s="61"/>
    </row>
    <row r="128" spans="1:19" s="64" customFormat="1" ht="13.5" customHeight="1">
      <c r="A128" s="63"/>
      <c r="B128" s="65"/>
      <c r="D128" s="61"/>
      <c r="E128" s="81"/>
      <c r="F128" s="81"/>
      <c r="G128" s="61"/>
      <c r="H128" s="61"/>
      <c r="I128" s="61"/>
      <c r="J128" s="61"/>
      <c r="K128" s="61"/>
      <c r="L128" s="61"/>
    </row>
    <row r="129" spans="1:20" s="64" customFormat="1" ht="13.5" customHeight="1">
      <c r="A129" s="63"/>
      <c r="B129" s="381" t="s">
        <v>1</v>
      </c>
      <c r="C129" s="105"/>
      <c r="D129" s="111"/>
      <c r="E129" s="112"/>
      <c r="F129" s="113"/>
      <c r="G129" s="105"/>
      <c r="H129" s="112"/>
      <c r="I129" s="105"/>
      <c r="J129" s="105"/>
      <c r="K129" s="112"/>
      <c r="L129" s="105"/>
      <c r="M129" s="105"/>
    </row>
    <row r="130" spans="1:20" s="64" customFormat="1" ht="13.5" customHeight="1">
      <c r="A130" s="63"/>
      <c r="B130" s="65"/>
      <c r="D130" s="61"/>
      <c r="E130" s="81"/>
      <c r="F130" s="81"/>
      <c r="G130" s="61"/>
      <c r="H130" s="61"/>
      <c r="I130" s="61"/>
      <c r="J130" s="61"/>
      <c r="K130" s="61"/>
      <c r="L130" s="61"/>
    </row>
    <row r="131" spans="1:20" s="64" customFormat="1" ht="13.5" customHeight="1">
      <c r="A131" s="63"/>
      <c r="B131" s="65"/>
      <c r="D131" s="61"/>
      <c r="E131" s="81"/>
      <c r="F131" s="81"/>
      <c r="G131" s="61"/>
      <c r="H131" s="61"/>
      <c r="I131" s="61"/>
      <c r="J131" s="61"/>
      <c r="K131" s="61"/>
      <c r="L131" s="61"/>
    </row>
    <row r="132" spans="1:20" s="64" customFormat="1" ht="13.5" customHeight="1">
      <c r="A132" s="63"/>
      <c r="B132" s="65"/>
      <c r="D132" s="61"/>
      <c r="E132" s="81"/>
      <c r="F132" s="81"/>
      <c r="G132" s="61"/>
      <c r="H132" s="61"/>
      <c r="I132" s="61"/>
      <c r="J132" s="61"/>
      <c r="K132" s="61"/>
      <c r="L132" s="61"/>
    </row>
    <row r="133" spans="1:20" s="64" customFormat="1" ht="13.5" customHeight="1" thickBot="1">
      <c r="A133" s="115"/>
      <c r="B133" s="115"/>
      <c r="C133" s="115"/>
      <c r="D133" s="115"/>
      <c r="E133" s="115"/>
      <c r="F133" s="115"/>
      <c r="G133" s="115"/>
      <c r="H133" s="115"/>
      <c r="I133" s="175" t="s">
        <v>213</v>
      </c>
      <c r="J133" s="115"/>
      <c r="K133" s="115"/>
      <c r="L133" s="115"/>
      <c r="M133" s="115"/>
      <c r="N133" s="115"/>
      <c r="O133" s="115"/>
      <c r="P133" s="115"/>
      <c r="Q133" s="115"/>
      <c r="R133" s="115"/>
      <c r="S133" s="115"/>
      <c r="T133" s="115"/>
    </row>
    <row r="134" spans="1:20" s="64" customFormat="1" ht="13.5" customHeight="1" thickBot="1">
      <c r="A134" s="115"/>
      <c r="B134" s="655">
        <v>1</v>
      </c>
      <c r="C134" s="655"/>
      <c r="D134" s="177">
        <v>2</v>
      </c>
      <c r="E134" s="655" t="s">
        <v>9</v>
      </c>
      <c r="F134" s="655"/>
      <c r="G134" s="655"/>
      <c r="H134" s="655"/>
      <c r="I134" s="655"/>
      <c r="J134" s="655"/>
      <c r="K134" s="655"/>
      <c r="L134" s="655"/>
      <c r="M134" s="655"/>
      <c r="N134" s="655"/>
      <c r="O134" s="655"/>
      <c r="P134" s="655"/>
      <c r="Q134" s="655"/>
      <c r="R134" s="177">
        <v>16</v>
      </c>
      <c r="S134" s="177">
        <v>17</v>
      </c>
      <c r="T134" s="177">
        <v>18</v>
      </c>
    </row>
    <row r="135" spans="1:20" s="64" customFormat="1" ht="13.5" customHeight="1" thickBot="1">
      <c r="A135" s="115"/>
      <c r="B135" s="655" t="s">
        <v>140</v>
      </c>
      <c r="C135" s="655"/>
      <c r="D135" s="751" t="s">
        <v>214</v>
      </c>
      <c r="E135" s="177">
        <v>3</v>
      </c>
      <c r="F135" s="177">
        <v>4</v>
      </c>
      <c r="G135" s="177">
        <v>5</v>
      </c>
      <c r="H135" s="177">
        <v>6</v>
      </c>
      <c r="I135" s="177">
        <v>7</v>
      </c>
      <c r="J135" s="177">
        <v>8</v>
      </c>
      <c r="K135" s="177">
        <v>9</v>
      </c>
      <c r="L135" s="177">
        <v>10</v>
      </c>
      <c r="M135" s="177">
        <v>11</v>
      </c>
      <c r="N135" s="177">
        <v>12</v>
      </c>
      <c r="O135" s="177">
        <v>13</v>
      </c>
      <c r="P135" s="177">
        <v>14</v>
      </c>
      <c r="Q135" s="177">
        <v>15</v>
      </c>
      <c r="R135" s="675" t="s">
        <v>12</v>
      </c>
      <c r="S135" s="675" t="s">
        <v>13</v>
      </c>
      <c r="T135" s="675" t="s">
        <v>67</v>
      </c>
    </row>
    <row r="136" spans="1:20" s="64" customFormat="1" ht="13.5" customHeight="1" thickBot="1">
      <c r="A136" s="115"/>
      <c r="B136" s="655"/>
      <c r="C136" s="655"/>
      <c r="D136" s="752"/>
      <c r="E136" s="176" t="s">
        <v>14</v>
      </c>
      <c r="F136" s="176" t="s">
        <v>15</v>
      </c>
      <c r="G136" s="176" t="s">
        <v>16</v>
      </c>
      <c r="H136" s="176" t="s">
        <v>17</v>
      </c>
      <c r="I136" s="176" t="s">
        <v>18</v>
      </c>
      <c r="J136" s="176" t="s">
        <v>19</v>
      </c>
      <c r="K136" s="176" t="s">
        <v>20</v>
      </c>
      <c r="L136" s="176" t="s">
        <v>21</v>
      </c>
      <c r="M136" s="176" t="s">
        <v>22</v>
      </c>
      <c r="N136" s="176" t="s">
        <v>23</v>
      </c>
      <c r="O136" s="176" t="s">
        <v>24</v>
      </c>
      <c r="P136" s="176" t="s">
        <v>25</v>
      </c>
      <c r="Q136" s="178" t="s">
        <v>26</v>
      </c>
      <c r="R136" s="675"/>
      <c r="S136" s="675"/>
      <c r="T136" s="675"/>
    </row>
    <row r="137" spans="1:20" s="64" customFormat="1" ht="13.5" customHeight="1">
      <c r="A137" s="115"/>
      <c r="B137" s="744" t="s">
        <v>215</v>
      </c>
      <c r="C137" s="148" t="s">
        <v>216</v>
      </c>
      <c r="D137" s="141"/>
      <c r="E137" s="179"/>
      <c r="F137" s="179"/>
      <c r="G137" s="179"/>
      <c r="H137" s="179"/>
      <c r="I137" s="179"/>
      <c r="J137" s="179"/>
      <c r="K137" s="179"/>
      <c r="L137" s="179"/>
      <c r="M137" s="179"/>
      <c r="N137" s="179"/>
      <c r="O137" s="179"/>
      <c r="P137" s="134"/>
      <c r="Q137" s="133">
        <f>SUM(E137:P137)</f>
        <v>0</v>
      </c>
      <c r="R137" s="133"/>
      <c r="S137" s="158"/>
      <c r="T137" s="736"/>
    </row>
    <row r="138" spans="1:20" s="64" customFormat="1" ht="13.5" customHeight="1">
      <c r="A138" s="115"/>
      <c r="B138" s="744"/>
      <c r="C138" s="149" t="s">
        <v>217</v>
      </c>
      <c r="D138" s="143"/>
      <c r="E138" s="180"/>
      <c r="F138" s="180"/>
      <c r="G138" s="180"/>
      <c r="H138" s="180"/>
      <c r="I138" s="180"/>
      <c r="J138" s="180"/>
      <c r="K138" s="180"/>
      <c r="L138" s="180"/>
      <c r="M138" s="180"/>
      <c r="N138" s="180"/>
      <c r="O138" s="180"/>
      <c r="P138" s="127"/>
      <c r="Q138" s="124">
        <f t="shared" ref="Q138:Q150" si="21">SUM(E138:P138)</f>
        <v>0</v>
      </c>
      <c r="R138" s="124"/>
      <c r="S138" s="159"/>
      <c r="T138" s="737"/>
    </row>
    <row r="139" spans="1:20" s="64" customFormat="1" ht="13.5" customHeight="1">
      <c r="A139" s="115"/>
      <c r="B139" s="745"/>
      <c r="C139" s="149" t="s">
        <v>218</v>
      </c>
      <c r="D139" s="143"/>
      <c r="E139" s="180"/>
      <c r="F139" s="180"/>
      <c r="G139" s="180"/>
      <c r="H139" s="180"/>
      <c r="I139" s="180"/>
      <c r="J139" s="180"/>
      <c r="K139" s="180"/>
      <c r="L139" s="180"/>
      <c r="M139" s="180"/>
      <c r="N139" s="180"/>
      <c r="O139" s="180"/>
      <c r="P139" s="127"/>
      <c r="Q139" s="124">
        <f t="shared" si="21"/>
        <v>0</v>
      </c>
      <c r="R139" s="124"/>
      <c r="S139" s="159"/>
      <c r="T139" s="737"/>
    </row>
    <row r="140" spans="1:20" s="64" customFormat="1" ht="13.5" customHeight="1">
      <c r="A140" s="228"/>
      <c r="B140" s="753" t="s">
        <v>219</v>
      </c>
      <c r="C140" s="723"/>
      <c r="D140" s="143"/>
      <c r="E140" s="180"/>
      <c r="F140" s="180"/>
      <c r="G140" s="180"/>
      <c r="H140" s="180"/>
      <c r="I140" s="180"/>
      <c r="J140" s="180"/>
      <c r="K140" s="180"/>
      <c r="L140" s="180"/>
      <c r="M140" s="180"/>
      <c r="N140" s="180"/>
      <c r="O140" s="180"/>
      <c r="P140" s="127"/>
      <c r="Q140" s="124">
        <f t="shared" si="21"/>
        <v>0</v>
      </c>
      <c r="R140" s="124"/>
      <c r="S140" s="159"/>
      <c r="T140" s="737"/>
    </row>
    <row r="141" spans="1:20" s="64" customFormat="1" ht="13.5" customHeight="1" thickBot="1">
      <c r="A141" s="228"/>
      <c r="B141" s="753" t="s">
        <v>220</v>
      </c>
      <c r="C141" s="723"/>
      <c r="D141" s="143"/>
      <c r="E141" s="180"/>
      <c r="F141" s="180"/>
      <c r="G141" s="180"/>
      <c r="H141" s="180"/>
      <c r="I141" s="180"/>
      <c r="J141" s="180"/>
      <c r="K141" s="180"/>
      <c r="L141" s="180"/>
      <c r="M141" s="180"/>
      <c r="N141" s="180"/>
      <c r="O141" s="180"/>
      <c r="P141" s="127"/>
      <c r="Q141" s="124">
        <f t="shared" si="21"/>
        <v>0</v>
      </c>
      <c r="R141" s="124"/>
      <c r="S141" s="159"/>
      <c r="T141" s="737"/>
    </row>
    <row r="142" spans="1:20" s="64" customFormat="1" ht="13.5" customHeight="1" thickBot="1">
      <c r="A142" s="228"/>
      <c r="B142" s="748" t="s">
        <v>221</v>
      </c>
      <c r="C142" s="754"/>
      <c r="D142" s="155">
        <f>D137+D138+D139+D140+D141</f>
        <v>0</v>
      </c>
      <c r="E142" s="155">
        <f t="shared" ref="E142:S142" si="22">E137+E138+E139+E140+E141</f>
        <v>0</v>
      </c>
      <c r="F142" s="155">
        <f t="shared" si="22"/>
        <v>0</v>
      </c>
      <c r="G142" s="155">
        <f t="shared" si="22"/>
        <v>0</v>
      </c>
      <c r="H142" s="155">
        <f t="shared" si="22"/>
        <v>0</v>
      </c>
      <c r="I142" s="155">
        <f t="shared" si="22"/>
        <v>0</v>
      </c>
      <c r="J142" s="155">
        <f t="shared" si="22"/>
        <v>0</v>
      </c>
      <c r="K142" s="155">
        <f t="shared" si="22"/>
        <v>0</v>
      </c>
      <c r="L142" s="155">
        <f t="shared" si="22"/>
        <v>0</v>
      </c>
      <c r="M142" s="155">
        <f t="shared" si="22"/>
        <v>0</v>
      </c>
      <c r="N142" s="155">
        <f t="shared" si="22"/>
        <v>0</v>
      </c>
      <c r="O142" s="155">
        <f t="shared" si="22"/>
        <v>0</v>
      </c>
      <c r="P142" s="155">
        <f t="shared" si="22"/>
        <v>0</v>
      </c>
      <c r="Q142" s="177">
        <f t="shared" si="21"/>
        <v>0</v>
      </c>
      <c r="R142" s="177">
        <f t="shared" si="22"/>
        <v>0</v>
      </c>
      <c r="S142" s="177">
        <f t="shared" si="22"/>
        <v>0</v>
      </c>
      <c r="T142" s="737"/>
    </row>
    <row r="143" spans="1:20" s="64" customFormat="1" ht="13.5" customHeight="1">
      <c r="A143" s="228"/>
      <c r="B143" s="743" t="s">
        <v>222</v>
      </c>
      <c r="C143" s="149" t="s">
        <v>216</v>
      </c>
      <c r="D143" s="143"/>
      <c r="E143" s="180"/>
      <c r="F143" s="180"/>
      <c r="G143" s="180"/>
      <c r="H143" s="180"/>
      <c r="I143" s="180"/>
      <c r="J143" s="180"/>
      <c r="K143" s="180"/>
      <c r="L143" s="180"/>
      <c r="M143" s="180"/>
      <c r="N143" s="180"/>
      <c r="O143" s="180"/>
      <c r="P143" s="127"/>
      <c r="Q143" s="124">
        <f t="shared" si="21"/>
        <v>0</v>
      </c>
      <c r="R143" s="124"/>
      <c r="S143" s="159"/>
      <c r="T143" s="737"/>
    </row>
    <row r="144" spans="1:20" s="64" customFormat="1" ht="13.5" customHeight="1">
      <c r="A144" s="228"/>
      <c r="B144" s="744"/>
      <c r="C144" s="149" t="s">
        <v>217</v>
      </c>
      <c r="D144" s="143"/>
      <c r="E144" s="180"/>
      <c r="F144" s="180"/>
      <c r="G144" s="180"/>
      <c r="H144" s="180"/>
      <c r="I144" s="180"/>
      <c r="J144" s="180"/>
      <c r="K144" s="180"/>
      <c r="L144" s="180"/>
      <c r="M144" s="180"/>
      <c r="N144" s="180"/>
      <c r="O144" s="180"/>
      <c r="P144" s="127"/>
      <c r="Q144" s="124">
        <f t="shared" si="21"/>
        <v>0</v>
      </c>
      <c r="R144" s="124"/>
      <c r="S144" s="159"/>
      <c r="T144" s="737"/>
    </row>
    <row r="145" spans="1:21" s="64" customFormat="1" ht="13.5" customHeight="1">
      <c r="A145" s="228"/>
      <c r="B145" s="745"/>
      <c r="C145" s="149" t="s">
        <v>218</v>
      </c>
      <c r="D145" s="143"/>
      <c r="E145" s="180"/>
      <c r="F145" s="180"/>
      <c r="G145" s="180"/>
      <c r="H145" s="180"/>
      <c r="I145" s="180"/>
      <c r="J145" s="180"/>
      <c r="K145" s="180"/>
      <c r="L145" s="180"/>
      <c r="M145" s="180"/>
      <c r="N145" s="180"/>
      <c r="O145" s="180"/>
      <c r="P145" s="127"/>
      <c r="Q145" s="124">
        <f t="shared" si="21"/>
        <v>0</v>
      </c>
      <c r="R145" s="124"/>
      <c r="S145" s="159"/>
      <c r="T145" s="737"/>
    </row>
    <row r="146" spans="1:21" s="64" customFormat="1" ht="13.5" customHeight="1">
      <c r="A146" s="228"/>
      <c r="B146" s="721" t="s">
        <v>223</v>
      </c>
      <c r="C146" s="723"/>
      <c r="D146" s="143">
        <f>D143+D144+D145</f>
        <v>0</v>
      </c>
      <c r="E146" s="180">
        <f t="shared" ref="E146:P146" si="23">E143+E144+E145</f>
        <v>0</v>
      </c>
      <c r="F146" s="180">
        <f t="shared" si="23"/>
        <v>0</v>
      </c>
      <c r="G146" s="180">
        <f t="shared" si="23"/>
        <v>0</v>
      </c>
      <c r="H146" s="180">
        <f t="shared" si="23"/>
        <v>0</v>
      </c>
      <c r="I146" s="180">
        <f t="shared" si="23"/>
        <v>0</v>
      </c>
      <c r="J146" s="180">
        <f t="shared" si="23"/>
        <v>0</v>
      </c>
      <c r="K146" s="180">
        <f t="shared" si="23"/>
        <v>0</v>
      </c>
      <c r="L146" s="180">
        <f t="shared" si="23"/>
        <v>0</v>
      </c>
      <c r="M146" s="180">
        <f t="shared" si="23"/>
        <v>0</v>
      </c>
      <c r="N146" s="180">
        <f t="shared" si="23"/>
        <v>0</v>
      </c>
      <c r="O146" s="180">
        <f t="shared" si="23"/>
        <v>0</v>
      </c>
      <c r="P146" s="127">
        <f t="shared" si="23"/>
        <v>0</v>
      </c>
      <c r="Q146" s="124">
        <f t="shared" si="21"/>
        <v>0</v>
      </c>
      <c r="R146" s="124">
        <f t="shared" ref="R146:S146" si="24">R143+R144+R145</f>
        <v>0</v>
      </c>
      <c r="S146" s="159">
        <f t="shared" si="24"/>
        <v>0</v>
      </c>
      <c r="T146" s="737"/>
    </row>
    <row r="147" spans="1:21" s="64" customFormat="1" ht="13.5" customHeight="1">
      <c r="A147" s="228"/>
      <c r="B147" s="753" t="s">
        <v>224</v>
      </c>
      <c r="C147" s="723"/>
      <c r="D147" s="143"/>
      <c r="E147" s="180"/>
      <c r="F147" s="180"/>
      <c r="G147" s="180"/>
      <c r="H147" s="180"/>
      <c r="I147" s="180"/>
      <c r="J147" s="180"/>
      <c r="K147" s="180"/>
      <c r="L147" s="180"/>
      <c r="M147" s="180"/>
      <c r="N147" s="180"/>
      <c r="O147" s="180"/>
      <c r="P147" s="127"/>
      <c r="Q147" s="124">
        <f t="shared" si="21"/>
        <v>0</v>
      </c>
      <c r="R147" s="124"/>
      <c r="S147" s="159"/>
      <c r="T147" s="737"/>
    </row>
    <row r="148" spans="1:21" s="64" customFormat="1" ht="13.5" customHeight="1">
      <c r="A148" s="228"/>
      <c r="B148" s="753" t="s">
        <v>225</v>
      </c>
      <c r="C148" s="723"/>
      <c r="D148" s="143"/>
      <c r="E148" s="180"/>
      <c r="F148" s="180"/>
      <c r="G148" s="180"/>
      <c r="H148" s="180"/>
      <c r="I148" s="180"/>
      <c r="J148" s="180"/>
      <c r="K148" s="180"/>
      <c r="L148" s="180"/>
      <c r="M148" s="180"/>
      <c r="N148" s="180"/>
      <c r="O148" s="180"/>
      <c r="P148" s="127"/>
      <c r="Q148" s="124">
        <f t="shared" si="21"/>
        <v>0</v>
      </c>
      <c r="R148" s="124"/>
      <c r="S148" s="159"/>
      <c r="T148" s="737"/>
    </row>
    <row r="149" spans="1:21" s="64" customFormat="1" ht="13.5" customHeight="1" thickBot="1">
      <c r="A149" s="228"/>
      <c r="B149" s="753" t="s">
        <v>226</v>
      </c>
      <c r="C149" s="723"/>
      <c r="D149" s="143"/>
      <c r="E149" s="180"/>
      <c r="F149" s="180"/>
      <c r="G149" s="180"/>
      <c r="H149" s="180"/>
      <c r="I149" s="180"/>
      <c r="J149" s="180"/>
      <c r="K149" s="180"/>
      <c r="L149" s="180"/>
      <c r="M149" s="180"/>
      <c r="N149" s="180"/>
      <c r="O149" s="180"/>
      <c r="P149" s="127"/>
      <c r="Q149" s="124">
        <f t="shared" si="21"/>
        <v>0</v>
      </c>
      <c r="R149" s="124"/>
      <c r="S149" s="159"/>
      <c r="T149" s="737"/>
    </row>
    <row r="150" spans="1:21" s="64" customFormat="1" ht="13.5" customHeight="1" thickBot="1">
      <c r="A150" s="228"/>
      <c r="B150" s="748" t="s">
        <v>227</v>
      </c>
      <c r="C150" s="754"/>
      <c r="D150" s="155">
        <f>SUM(D146:D149)</f>
        <v>0</v>
      </c>
      <c r="E150" s="156">
        <f t="shared" ref="E150:S150" si="25">SUM(E146:E149)</f>
        <v>0</v>
      </c>
      <c r="F150" s="156">
        <f t="shared" si="25"/>
        <v>0</v>
      </c>
      <c r="G150" s="156">
        <f t="shared" si="25"/>
        <v>0</v>
      </c>
      <c r="H150" s="156">
        <f t="shared" si="25"/>
        <v>0</v>
      </c>
      <c r="I150" s="156">
        <f t="shared" si="25"/>
        <v>0</v>
      </c>
      <c r="J150" s="156">
        <f t="shared" si="25"/>
        <v>0</v>
      </c>
      <c r="K150" s="156">
        <f t="shared" si="25"/>
        <v>0</v>
      </c>
      <c r="L150" s="156">
        <f t="shared" si="25"/>
        <v>0</v>
      </c>
      <c r="M150" s="156">
        <f t="shared" si="25"/>
        <v>0</v>
      </c>
      <c r="N150" s="156">
        <f t="shared" si="25"/>
        <v>0</v>
      </c>
      <c r="O150" s="156">
        <f t="shared" si="25"/>
        <v>0</v>
      </c>
      <c r="P150" s="157">
        <f t="shared" si="25"/>
        <v>0</v>
      </c>
      <c r="Q150" s="177">
        <f t="shared" si="21"/>
        <v>0</v>
      </c>
      <c r="R150" s="177">
        <f t="shared" si="25"/>
        <v>0</v>
      </c>
      <c r="S150" s="163">
        <f t="shared" si="25"/>
        <v>0</v>
      </c>
      <c r="T150" s="738"/>
    </row>
    <row r="151" spans="1:21" s="64" customFormat="1" ht="13.5" customHeight="1">
      <c r="A151" s="228"/>
      <c r="B151" s="254"/>
      <c r="C151" s="254"/>
      <c r="D151" s="255"/>
      <c r="E151" s="255"/>
      <c r="F151" s="255"/>
      <c r="G151" s="255"/>
      <c r="H151" s="255"/>
      <c r="I151" s="255"/>
      <c r="J151" s="255"/>
      <c r="K151" s="255"/>
      <c r="L151" s="255"/>
      <c r="M151" s="255"/>
      <c r="N151" s="255"/>
      <c r="O151" s="255"/>
      <c r="P151" s="255"/>
      <c r="Q151" s="255"/>
      <c r="R151" s="255"/>
      <c r="S151" s="255"/>
      <c r="T151" s="256"/>
    </row>
    <row r="152" spans="1:21" s="64" customFormat="1" ht="13.5" customHeight="1">
      <c r="A152" s="181"/>
      <c r="B152" s="181"/>
      <c r="C152" s="181"/>
      <c r="D152" s="181"/>
      <c r="E152" s="181"/>
      <c r="F152" s="181"/>
      <c r="G152" s="181"/>
      <c r="H152" s="181"/>
      <c r="I152" s="181"/>
      <c r="J152" s="181"/>
      <c r="K152" s="181"/>
      <c r="L152" s="181"/>
      <c r="M152" s="181"/>
      <c r="N152" s="181"/>
      <c r="O152" s="181"/>
      <c r="P152" s="181"/>
      <c r="Q152" s="181"/>
      <c r="R152" s="181"/>
      <c r="S152" s="181"/>
      <c r="T152" s="181"/>
    </row>
    <row r="153" spans="1:21" s="64" customFormat="1" ht="13.5" customHeight="1">
      <c r="A153" s="63"/>
      <c r="B153" s="65"/>
      <c r="D153" s="61"/>
      <c r="E153" s="81"/>
      <c r="F153" s="81"/>
      <c r="G153" s="61"/>
      <c r="H153" s="61"/>
      <c r="I153" s="61"/>
      <c r="J153" s="61"/>
      <c r="K153" s="61"/>
      <c r="L153" s="61"/>
    </row>
    <row r="154" spans="1:21" s="64" customFormat="1" ht="13.5" customHeight="1">
      <c r="A154" s="63"/>
      <c r="B154" s="381" t="s">
        <v>1</v>
      </c>
      <c r="C154" s="105"/>
      <c r="D154" s="111"/>
      <c r="E154" s="112"/>
      <c r="F154" s="113"/>
      <c r="G154" s="105"/>
      <c r="H154" s="112"/>
      <c r="I154" s="105"/>
      <c r="J154" s="105"/>
      <c r="K154" s="112"/>
      <c r="L154" s="105"/>
      <c r="M154" s="105"/>
    </row>
    <row r="155" spans="1:21" s="64" customFormat="1" ht="13.5" customHeight="1">
      <c r="A155" s="63"/>
      <c r="B155" s="65"/>
      <c r="D155" s="61"/>
      <c r="E155" s="81"/>
      <c r="F155" s="81"/>
      <c r="G155" s="61"/>
      <c r="H155" s="61"/>
      <c r="I155" s="61"/>
      <c r="J155" s="61"/>
      <c r="K155" s="61"/>
      <c r="L155" s="61"/>
    </row>
    <row r="156" spans="1:21" s="64" customFormat="1" ht="13.5" customHeight="1" thickBot="1">
      <c r="A156" s="115"/>
      <c r="B156" s="115"/>
      <c r="C156" s="115"/>
      <c r="D156" s="115"/>
      <c r="E156" s="115"/>
      <c r="F156" s="115"/>
      <c r="G156" s="115"/>
      <c r="H156" s="115"/>
      <c r="I156" s="175" t="s">
        <v>228</v>
      </c>
      <c r="J156" s="115"/>
      <c r="K156" s="115"/>
      <c r="L156" s="115"/>
      <c r="M156" s="115"/>
      <c r="N156" s="115"/>
      <c r="O156" s="115"/>
      <c r="P156" s="115"/>
      <c r="Q156" s="115"/>
      <c r="R156" s="115"/>
      <c r="S156" s="115"/>
      <c r="T156" s="115"/>
      <c r="U156" s="115"/>
    </row>
    <row r="157" spans="1:21" s="64" customFormat="1" ht="13.5" customHeight="1" thickBot="1">
      <c r="A157" s="115"/>
      <c r="B157" s="655">
        <v>1</v>
      </c>
      <c r="C157" s="655"/>
      <c r="D157" s="177">
        <v>2</v>
      </c>
      <c r="E157" s="655" t="s">
        <v>9</v>
      </c>
      <c r="F157" s="655"/>
      <c r="G157" s="655"/>
      <c r="H157" s="655"/>
      <c r="I157" s="655"/>
      <c r="J157" s="655"/>
      <c r="K157" s="655"/>
      <c r="L157" s="655"/>
      <c r="M157" s="655"/>
      <c r="N157" s="655"/>
      <c r="O157" s="655"/>
      <c r="P157" s="655"/>
      <c r="Q157" s="655"/>
      <c r="R157" s="177">
        <v>16</v>
      </c>
      <c r="S157" s="177">
        <v>17</v>
      </c>
      <c r="T157" s="177">
        <v>18</v>
      </c>
      <c r="U157" s="115"/>
    </row>
    <row r="158" spans="1:21" s="64" customFormat="1" ht="13.5" customHeight="1" thickBot="1">
      <c r="A158" s="115"/>
      <c r="B158" s="655" t="s">
        <v>140</v>
      </c>
      <c r="C158" s="655"/>
      <c r="D158" s="676" t="s">
        <v>11</v>
      </c>
      <c r="E158" s="177">
        <v>3</v>
      </c>
      <c r="F158" s="177">
        <v>4</v>
      </c>
      <c r="G158" s="177">
        <v>5</v>
      </c>
      <c r="H158" s="177">
        <v>6</v>
      </c>
      <c r="I158" s="177">
        <v>7</v>
      </c>
      <c r="J158" s="177">
        <v>8</v>
      </c>
      <c r="K158" s="177">
        <v>9</v>
      </c>
      <c r="L158" s="177">
        <v>10</v>
      </c>
      <c r="M158" s="177">
        <v>11</v>
      </c>
      <c r="N158" s="177">
        <v>12</v>
      </c>
      <c r="O158" s="177">
        <v>13</v>
      </c>
      <c r="P158" s="177">
        <v>14</v>
      </c>
      <c r="Q158" s="177">
        <v>15</v>
      </c>
      <c r="R158" s="675" t="s">
        <v>12</v>
      </c>
      <c r="S158" s="675" t="s">
        <v>13</v>
      </c>
      <c r="T158" s="675" t="s">
        <v>67</v>
      </c>
      <c r="U158" s="115"/>
    </row>
    <row r="159" spans="1:21" s="64" customFormat="1" ht="13.5" customHeight="1" thickBot="1">
      <c r="A159" s="115"/>
      <c r="B159" s="655"/>
      <c r="C159" s="655"/>
      <c r="D159" s="811"/>
      <c r="E159" s="176" t="s">
        <v>14</v>
      </c>
      <c r="F159" s="176" t="s">
        <v>15</v>
      </c>
      <c r="G159" s="176" t="s">
        <v>16</v>
      </c>
      <c r="H159" s="176" t="s">
        <v>17</v>
      </c>
      <c r="I159" s="176" t="s">
        <v>18</v>
      </c>
      <c r="J159" s="176" t="s">
        <v>19</v>
      </c>
      <c r="K159" s="176" t="s">
        <v>20</v>
      </c>
      <c r="L159" s="176" t="s">
        <v>21</v>
      </c>
      <c r="M159" s="176" t="s">
        <v>22</v>
      </c>
      <c r="N159" s="176" t="s">
        <v>23</v>
      </c>
      <c r="O159" s="176" t="s">
        <v>24</v>
      </c>
      <c r="P159" s="176" t="s">
        <v>25</v>
      </c>
      <c r="Q159" s="178" t="s">
        <v>26</v>
      </c>
      <c r="R159" s="675"/>
      <c r="S159" s="675"/>
      <c r="T159" s="675"/>
      <c r="U159" s="115"/>
    </row>
    <row r="160" spans="1:21" s="64" customFormat="1" ht="13.5" customHeight="1">
      <c r="A160" s="115"/>
      <c r="B160" s="744" t="s">
        <v>229</v>
      </c>
      <c r="C160" s="572" t="s">
        <v>230</v>
      </c>
      <c r="D160" s="479">
        <v>2924931</v>
      </c>
      <c r="E160" s="319">
        <v>334202</v>
      </c>
      <c r="F160" s="424">
        <v>321249</v>
      </c>
      <c r="G160" s="424">
        <v>357461</v>
      </c>
      <c r="H160" s="424">
        <v>281934</v>
      </c>
      <c r="I160" s="424">
        <v>203050</v>
      </c>
      <c r="J160" s="424">
        <v>204913</v>
      </c>
      <c r="K160" s="424">
        <v>163159</v>
      </c>
      <c r="L160" s="424">
        <v>158355</v>
      </c>
      <c r="M160" s="424">
        <v>183196</v>
      </c>
      <c r="N160" s="424">
        <v>223967</v>
      </c>
      <c r="O160" s="424">
        <v>332321</v>
      </c>
      <c r="P160" s="465">
        <v>378505</v>
      </c>
      <c r="Q160" s="302">
        <f>SUM(E160:P160)</f>
        <v>3142312</v>
      </c>
      <c r="R160" s="302">
        <v>3131990</v>
      </c>
      <c r="S160" s="607">
        <v>3148020</v>
      </c>
      <c r="T160" s="699"/>
      <c r="U160" s="115"/>
    </row>
    <row r="161" spans="1:21" s="64" customFormat="1" ht="13.5" customHeight="1">
      <c r="A161" s="115"/>
      <c r="B161" s="744"/>
      <c r="C161" s="573" t="s">
        <v>231</v>
      </c>
      <c r="D161" s="318">
        <v>595299</v>
      </c>
      <c r="E161" s="319">
        <v>70382</v>
      </c>
      <c r="F161" s="424">
        <v>54085</v>
      </c>
      <c r="G161" s="424">
        <v>66258</v>
      </c>
      <c r="H161" s="424">
        <v>55866</v>
      </c>
      <c r="I161" s="424">
        <v>49312</v>
      </c>
      <c r="J161" s="424">
        <v>37068</v>
      </c>
      <c r="K161" s="424">
        <v>40915</v>
      </c>
      <c r="L161" s="424">
        <v>35500</v>
      </c>
      <c r="M161" s="424">
        <v>41492</v>
      </c>
      <c r="N161" s="424">
        <v>49716</v>
      </c>
      <c r="O161" s="424">
        <v>56081</v>
      </c>
      <c r="P161" s="465">
        <v>60470</v>
      </c>
      <c r="Q161" s="301">
        <f>SUM(E161:P161)</f>
        <v>617145</v>
      </c>
      <c r="R161" s="301">
        <v>638000</v>
      </c>
      <c r="S161" s="494">
        <v>650000</v>
      </c>
      <c r="T161" s="700"/>
      <c r="U161" s="115"/>
    </row>
    <row r="162" spans="1:21" s="64" customFormat="1" ht="13.5" customHeight="1">
      <c r="A162" s="115"/>
      <c r="B162" s="744"/>
      <c r="C162" s="573" t="s">
        <v>232</v>
      </c>
      <c r="D162" s="318">
        <v>609535</v>
      </c>
      <c r="E162" s="461">
        <v>45029</v>
      </c>
      <c r="F162" s="462">
        <v>51415</v>
      </c>
      <c r="G162" s="462">
        <v>71026</v>
      </c>
      <c r="H162" s="462">
        <v>82868</v>
      </c>
      <c r="I162" s="462">
        <v>94930</v>
      </c>
      <c r="J162" s="462">
        <v>104133</v>
      </c>
      <c r="K162" s="462">
        <v>105976</v>
      </c>
      <c r="L162" s="462">
        <v>96820</v>
      </c>
      <c r="M162" s="462">
        <v>80970</v>
      </c>
      <c r="N162" s="462">
        <v>67988</v>
      </c>
      <c r="O162" s="462">
        <v>54388</v>
      </c>
      <c r="P162" s="463">
        <v>41977</v>
      </c>
      <c r="Q162" s="571">
        <f>SUM(E162:P162)</f>
        <v>897520</v>
      </c>
      <c r="R162" s="571">
        <v>445830</v>
      </c>
      <c r="S162" s="608">
        <v>584277</v>
      </c>
      <c r="T162" s="700"/>
      <c r="U162" s="115"/>
    </row>
    <row r="163" spans="1:21" s="64" customFormat="1" ht="13.5" customHeight="1">
      <c r="A163" s="115"/>
      <c r="B163" s="745"/>
      <c r="C163" s="573" t="s">
        <v>233</v>
      </c>
      <c r="D163" s="124"/>
      <c r="E163" s="143"/>
      <c r="F163" s="180"/>
      <c r="G163" s="180"/>
      <c r="H163" s="180"/>
      <c r="I163" s="180"/>
      <c r="J163" s="180"/>
      <c r="K163" s="180"/>
      <c r="L163" s="180"/>
      <c r="M163" s="180"/>
      <c r="N163" s="180"/>
      <c r="O163" s="180"/>
      <c r="P163" s="127"/>
      <c r="Q163" s="124">
        <f t="shared" ref="Q163:Q168" si="26">SUM(E163:P163)</f>
        <v>0</v>
      </c>
      <c r="R163" s="124"/>
      <c r="S163" s="159"/>
      <c r="T163" s="700"/>
      <c r="U163" s="115"/>
    </row>
    <row r="164" spans="1:21" s="64" customFormat="1" ht="13.5" customHeight="1">
      <c r="A164" s="228"/>
      <c r="B164" s="721" t="s">
        <v>234</v>
      </c>
      <c r="C164" s="722"/>
      <c r="D164" s="301">
        <f t="shared" ref="D164:P164" si="27">SUM(D160:D163)</f>
        <v>4129765</v>
      </c>
      <c r="E164" s="469">
        <f t="shared" si="27"/>
        <v>449613</v>
      </c>
      <c r="F164" s="470">
        <f t="shared" si="27"/>
        <v>426749</v>
      </c>
      <c r="G164" s="470">
        <f t="shared" si="27"/>
        <v>494745</v>
      </c>
      <c r="H164" s="470">
        <f t="shared" si="27"/>
        <v>420668</v>
      </c>
      <c r="I164" s="470">
        <f t="shared" si="27"/>
        <v>347292</v>
      </c>
      <c r="J164" s="470">
        <f t="shared" si="27"/>
        <v>346114</v>
      </c>
      <c r="K164" s="470">
        <f t="shared" si="27"/>
        <v>310050</v>
      </c>
      <c r="L164" s="470">
        <f t="shared" si="27"/>
        <v>290675</v>
      </c>
      <c r="M164" s="470">
        <f t="shared" si="27"/>
        <v>305658</v>
      </c>
      <c r="N164" s="470">
        <f t="shared" si="27"/>
        <v>341671</v>
      </c>
      <c r="O164" s="470">
        <f t="shared" si="27"/>
        <v>442790</v>
      </c>
      <c r="P164" s="471">
        <f t="shared" si="27"/>
        <v>480952</v>
      </c>
      <c r="Q164" s="301">
        <f>SUM(E164:P164)</f>
        <v>4656977</v>
      </c>
      <c r="R164" s="124">
        <f t="shared" ref="R164:S164" si="28">SUM(R160:R163)</f>
        <v>4215820</v>
      </c>
      <c r="S164" s="159">
        <f t="shared" si="28"/>
        <v>4382297</v>
      </c>
      <c r="T164" s="700"/>
      <c r="U164" s="228"/>
    </row>
    <row r="165" spans="1:21" s="64" customFormat="1" ht="13.5" customHeight="1">
      <c r="A165" s="228"/>
      <c r="B165" s="743" t="s">
        <v>235</v>
      </c>
      <c r="C165" s="573" t="s">
        <v>236</v>
      </c>
      <c r="D165" s="124"/>
      <c r="E165" s="143"/>
      <c r="F165" s="180"/>
      <c r="G165" s="180"/>
      <c r="H165" s="180"/>
      <c r="I165" s="180"/>
      <c r="J165" s="180"/>
      <c r="K165" s="180"/>
      <c r="L165" s="180"/>
      <c r="M165" s="180"/>
      <c r="N165" s="180"/>
      <c r="O165" s="180"/>
      <c r="P165" s="127"/>
      <c r="Q165" s="124">
        <f t="shared" si="26"/>
        <v>0</v>
      </c>
      <c r="R165" s="124"/>
      <c r="S165" s="159"/>
      <c r="T165" s="700"/>
      <c r="U165" s="228"/>
    </row>
    <row r="166" spans="1:21" s="64" customFormat="1" ht="13.5" customHeight="1">
      <c r="A166" s="228"/>
      <c r="B166" s="744"/>
      <c r="C166" s="573" t="s">
        <v>237</v>
      </c>
      <c r="D166" s="124"/>
      <c r="E166" s="143"/>
      <c r="F166" s="180"/>
      <c r="G166" s="180"/>
      <c r="H166" s="180"/>
      <c r="I166" s="180"/>
      <c r="J166" s="180"/>
      <c r="K166" s="180"/>
      <c r="L166" s="180"/>
      <c r="M166" s="180"/>
      <c r="N166" s="180"/>
      <c r="O166" s="180"/>
      <c r="P166" s="127"/>
      <c r="Q166" s="124">
        <f t="shared" si="26"/>
        <v>0</v>
      </c>
      <c r="R166" s="124"/>
      <c r="S166" s="159"/>
      <c r="T166" s="700"/>
      <c r="U166" s="228"/>
    </row>
    <row r="167" spans="1:21" s="64" customFormat="1" ht="13.5" customHeight="1">
      <c r="A167" s="228"/>
      <c r="B167" s="745"/>
      <c r="C167" s="573" t="s">
        <v>238</v>
      </c>
      <c r="D167" s="124"/>
      <c r="E167" s="143"/>
      <c r="F167" s="180"/>
      <c r="G167" s="180"/>
      <c r="H167" s="180"/>
      <c r="I167" s="180"/>
      <c r="J167" s="180"/>
      <c r="K167" s="180"/>
      <c r="L167" s="180"/>
      <c r="M167" s="180"/>
      <c r="N167" s="180"/>
      <c r="O167" s="180"/>
      <c r="P167" s="127"/>
      <c r="Q167" s="124">
        <f t="shared" si="26"/>
        <v>0</v>
      </c>
      <c r="R167" s="124"/>
      <c r="S167" s="159"/>
      <c r="T167" s="700"/>
      <c r="U167" s="228"/>
    </row>
    <row r="168" spans="1:21" s="64" customFormat="1" ht="13.5" customHeight="1" thickBot="1">
      <c r="A168" s="228"/>
      <c r="B168" s="812" t="s">
        <v>239</v>
      </c>
      <c r="C168" s="813"/>
      <c r="D168" s="128">
        <f>SUM(D165:D167)</f>
        <v>0</v>
      </c>
      <c r="E168" s="145">
        <f t="shared" ref="E168:P168" si="29">SUM(E165:E167)</f>
        <v>0</v>
      </c>
      <c r="F168" s="130">
        <f t="shared" si="29"/>
        <v>0</v>
      </c>
      <c r="G168" s="130">
        <f t="shared" si="29"/>
        <v>0</v>
      </c>
      <c r="H168" s="130">
        <f t="shared" si="29"/>
        <v>0</v>
      </c>
      <c r="I168" s="130">
        <f t="shared" si="29"/>
        <v>0</v>
      </c>
      <c r="J168" s="130">
        <f t="shared" si="29"/>
        <v>0</v>
      </c>
      <c r="K168" s="130">
        <f t="shared" si="29"/>
        <v>0</v>
      </c>
      <c r="L168" s="130">
        <f t="shared" si="29"/>
        <v>0</v>
      </c>
      <c r="M168" s="130">
        <f t="shared" si="29"/>
        <v>0</v>
      </c>
      <c r="N168" s="130">
        <f t="shared" si="29"/>
        <v>0</v>
      </c>
      <c r="O168" s="130">
        <f t="shared" si="29"/>
        <v>0</v>
      </c>
      <c r="P168" s="131">
        <f t="shared" si="29"/>
        <v>0</v>
      </c>
      <c r="Q168" s="128">
        <f t="shared" si="26"/>
        <v>0</v>
      </c>
      <c r="R168" s="128">
        <f t="shared" ref="R168:S168" si="30">SUM(R165:R167)</f>
        <v>0</v>
      </c>
      <c r="S168" s="229">
        <f t="shared" si="30"/>
        <v>0</v>
      </c>
      <c r="T168" s="701"/>
      <c r="U168" s="228"/>
    </row>
    <row r="169" spans="1:21" s="64" customFormat="1" ht="13.5" customHeight="1">
      <c r="A169" s="228"/>
      <c r="B169" s="254"/>
      <c r="C169" s="257"/>
      <c r="D169" s="253"/>
      <c r="E169" s="253"/>
      <c r="F169" s="253"/>
      <c r="G169" s="253"/>
      <c r="H169" s="253"/>
      <c r="I169" s="253"/>
      <c r="J169" s="253"/>
      <c r="K169" s="253"/>
      <c r="L169" s="253"/>
      <c r="M169" s="253"/>
      <c r="N169" s="253"/>
      <c r="O169" s="253"/>
      <c r="P169" s="253"/>
      <c r="Q169" s="253"/>
      <c r="R169" s="253"/>
      <c r="S169" s="253"/>
      <c r="T169" s="258"/>
      <c r="U169" s="228"/>
    </row>
    <row r="170" spans="1:21" s="64" customFormat="1" ht="13.5" customHeight="1">
      <c r="A170" s="228"/>
      <c r="B170" s="254"/>
      <c r="C170" s="257"/>
      <c r="D170" s="253"/>
      <c r="E170" s="253"/>
      <c r="F170" s="253"/>
      <c r="G170" s="253"/>
      <c r="H170" s="253"/>
      <c r="I170" s="253"/>
      <c r="J170" s="253"/>
      <c r="K170" s="253"/>
      <c r="L170" s="253"/>
      <c r="M170" s="253"/>
      <c r="N170" s="253"/>
      <c r="O170" s="253"/>
      <c r="P170" s="253"/>
      <c r="Q170" s="253"/>
      <c r="R170" s="253"/>
      <c r="S170" s="253"/>
      <c r="T170" s="258"/>
      <c r="U170" s="228"/>
    </row>
    <row r="171" spans="1:21" s="64" customFormat="1" ht="13.5" customHeight="1" thickBot="1">
      <c r="A171" s="181"/>
      <c r="B171" s="181"/>
      <c r="C171" s="181"/>
      <c r="D171" s="181"/>
      <c r="E171" s="181"/>
      <c r="F171" s="181"/>
      <c r="G171" s="181"/>
      <c r="H171" s="181"/>
      <c r="I171" s="181"/>
      <c r="J171" s="181"/>
      <c r="K171" s="181"/>
      <c r="L171" s="181"/>
      <c r="M171" s="181"/>
      <c r="N171" s="181"/>
      <c r="O171" s="181"/>
      <c r="P171" s="181"/>
      <c r="Q171" s="181"/>
      <c r="R171" s="181"/>
      <c r="S171" s="181"/>
      <c r="T171" s="181"/>
      <c r="U171" s="181"/>
    </row>
    <row r="172" spans="1:21" s="64" customFormat="1" ht="303" customHeight="1" thickBot="1">
      <c r="A172" s="63"/>
      <c r="B172" s="660"/>
      <c r="C172" s="661"/>
      <c r="D172" s="661"/>
      <c r="E172" s="661"/>
      <c r="F172" s="661"/>
      <c r="G172" s="661"/>
      <c r="H172" s="670" t="s">
        <v>353</v>
      </c>
      <c r="I172" s="671"/>
      <c r="J172" s="671"/>
      <c r="K172" s="671"/>
      <c r="L172" s="671"/>
      <c r="M172" s="672"/>
    </row>
    <row r="173" spans="1:21" s="64" customFormat="1" ht="57" customHeight="1">
      <c r="A173" s="63"/>
      <c r="B173" s="164"/>
      <c r="C173" s="164"/>
      <c r="D173" s="164"/>
      <c r="E173" s="164"/>
      <c r="F173" s="164"/>
      <c r="G173" s="164"/>
      <c r="H173" s="259"/>
      <c r="I173" s="260"/>
      <c r="J173" s="260"/>
      <c r="K173" s="260"/>
      <c r="L173" s="260"/>
      <c r="M173" s="260"/>
    </row>
    <row r="174" spans="1:21" s="64" customFormat="1" ht="13.5" customHeight="1" thickBot="1">
      <c r="A174" s="181"/>
      <c r="B174" s="231"/>
      <c r="C174" s="231"/>
      <c r="D174" s="231"/>
      <c r="E174" s="231"/>
      <c r="F174" s="231"/>
      <c r="G174" s="231"/>
      <c r="H174" s="231"/>
      <c r="I174" s="231"/>
      <c r="J174" s="231"/>
      <c r="K174" s="231"/>
      <c r="L174" s="231"/>
      <c r="M174" s="231"/>
      <c r="N174" s="231"/>
      <c r="O174" s="231"/>
      <c r="P174" s="231"/>
      <c r="Q174" s="231"/>
      <c r="R174" s="231"/>
      <c r="S174" s="231"/>
      <c r="T174" s="231"/>
      <c r="U174" s="181"/>
    </row>
    <row r="175" spans="1:21" s="64" customFormat="1" ht="13.5" customHeight="1">
      <c r="A175" s="63"/>
      <c r="B175" s="785" t="s">
        <v>283</v>
      </c>
      <c r="C175" s="786"/>
      <c r="D175" s="786"/>
      <c r="E175" s="785" t="s">
        <v>346</v>
      </c>
      <c r="F175" s="786"/>
      <c r="G175" s="786"/>
      <c r="H175" s="786"/>
      <c r="I175" s="786"/>
      <c r="J175" s="786"/>
      <c r="K175" s="786"/>
      <c r="L175" s="786"/>
      <c r="M175" s="786"/>
      <c r="N175" s="786"/>
      <c r="O175" s="786"/>
      <c r="P175" s="786"/>
      <c r="Q175" s="786"/>
      <c r="R175" s="786"/>
      <c r="S175" s="786"/>
      <c r="T175" s="789"/>
    </row>
    <row r="176" spans="1:21" s="64" customFormat="1" ht="13.5" customHeight="1" thickBot="1">
      <c r="A176" s="63"/>
      <c r="B176" s="787"/>
      <c r="C176" s="788"/>
      <c r="D176" s="788"/>
      <c r="E176" s="787"/>
      <c r="F176" s="788"/>
      <c r="G176" s="788"/>
      <c r="H176" s="788"/>
      <c r="I176" s="788"/>
      <c r="J176" s="788"/>
      <c r="K176" s="788"/>
      <c r="L176" s="788"/>
      <c r="M176" s="788"/>
      <c r="N176" s="788"/>
      <c r="O176" s="788"/>
      <c r="P176" s="788"/>
      <c r="Q176" s="788"/>
      <c r="R176" s="788"/>
      <c r="S176" s="788"/>
      <c r="T176" s="790"/>
    </row>
    <row r="177" spans="1:20" s="64" customFormat="1" ht="13.5" customHeight="1">
      <c r="A177" s="63"/>
      <c r="B177" s="755" t="s">
        <v>284</v>
      </c>
      <c r="C177" s="756"/>
      <c r="D177" s="756"/>
      <c r="E177" s="791" t="s">
        <v>329</v>
      </c>
      <c r="F177" s="792"/>
      <c r="G177" s="792"/>
      <c r="H177" s="792"/>
      <c r="I177" s="792"/>
      <c r="J177" s="792"/>
      <c r="K177" s="792"/>
      <c r="L177" s="792"/>
      <c r="M177" s="792"/>
      <c r="N177" s="792"/>
      <c r="O177" s="792"/>
      <c r="P177" s="792"/>
      <c r="Q177" s="792"/>
      <c r="R177" s="792"/>
      <c r="S177" s="792"/>
      <c r="T177" s="793"/>
    </row>
    <row r="178" spans="1:20" s="64" customFormat="1" ht="13.5" customHeight="1">
      <c r="A178" s="63"/>
      <c r="B178" s="757"/>
      <c r="C178" s="758"/>
      <c r="D178" s="758"/>
      <c r="E178" s="773"/>
      <c r="F178" s="774"/>
      <c r="G178" s="774"/>
      <c r="H178" s="774"/>
      <c r="I178" s="774"/>
      <c r="J178" s="774"/>
      <c r="K178" s="774"/>
      <c r="L178" s="774"/>
      <c r="M178" s="774"/>
      <c r="N178" s="774"/>
      <c r="O178" s="774"/>
      <c r="P178" s="774"/>
      <c r="Q178" s="774"/>
      <c r="R178" s="774"/>
      <c r="S178" s="774"/>
      <c r="T178" s="775"/>
    </row>
    <row r="179" spans="1:20" s="64" customFormat="1" ht="13.5" customHeight="1">
      <c r="A179" s="63"/>
      <c r="B179" s="757"/>
      <c r="C179" s="758"/>
      <c r="D179" s="758"/>
      <c r="E179" s="773"/>
      <c r="F179" s="774"/>
      <c r="G179" s="774"/>
      <c r="H179" s="774"/>
      <c r="I179" s="774"/>
      <c r="J179" s="774"/>
      <c r="K179" s="774"/>
      <c r="L179" s="774"/>
      <c r="M179" s="774"/>
      <c r="N179" s="774"/>
      <c r="O179" s="774"/>
      <c r="P179" s="774"/>
      <c r="Q179" s="774"/>
      <c r="R179" s="774"/>
      <c r="S179" s="774"/>
      <c r="T179" s="775"/>
    </row>
    <row r="180" spans="1:20" s="64" customFormat="1" ht="151.5" customHeight="1" thickBot="1">
      <c r="A180" s="63"/>
      <c r="B180" s="759"/>
      <c r="C180" s="760"/>
      <c r="D180" s="760"/>
      <c r="E180" s="794"/>
      <c r="F180" s="795"/>
      <c r="G180" s="795"/>
      <c r="H180" s="795"/>
      <c r="I180" s="795"/>
      <c r="J180" s="795"/>
      <c r="K180" s="795"/>
      <c r="L180" s="795"/>
      <c r="M180" s="795"/>
      <c r="N180" s="795"/>
      <c r="O180" s="795"/>
      <c r="P180" s="795"/>
      <c r="Q180" s="795"/>
      <c r="R180" s="795"/>
      <c r="S180" s="795"/>
      <c r="T180" s="796"/>
    </row>
    <row r="181" spans="1:20" s="64" customFormat="1" ht="13.5" customHeight="1">
      <c r="A181" s="63"/>
      <c r="B181" s="797" t="s">
        <v>285</v>
      </c>
      <c r="C181" s="798" t="s">
        <v>286</v>
      </c>
      <c r="D181" s="799"/>
      <c r="E181" s="802" t="s">
        <v>317</v>
      </c>
      <c r="F181" s="803"/>
      <c r="G181" s="803"/>
      <c r="H181" s="803"/>
      <c r="I181" s="803"/>
      <c r="J181" s="803"/>
      <c r="K181" s="803"/>
      <c r="L181" s="803"/>
      <c r="M181" s="803"/>
      <c r="N181" s="803"/>
      <c r="O181" s="803"/>
      <c r="P181" s="803"/>
      <c r="Q181" s="803"/>
      <c r="R181" s="803"/>
      <c r="S181" s="803"/>
      <c r="T181" s="804"/>
    </row>
    <row r="182" spans="1:20" s="64" customFormat="1" ht="148.5" customHeight="1">
      <c r="A182" s="63"/>
      <c r="B182" s="776"/>
      <c r="C182" s="800"/>
      <c r="D182" s="801"/>
      <c r="E182" s="805"/>
      <c r="F182" s="806"/>
      <c r="G182" s="806"/>
      <c r="H182" s="806"/>
      <c r="I182" s="806"/>
      <c r="J182" s="806"/>
      <c r="K182" s="806"/>
      <c r="L182" s="806"/>
      <c r="M182" s="806"/>
      <c r="N182" s="806"/>
      <c r="O182" s="806"/>
      <c r="P182" s="806"/>
      <c r="Q182" s="806"/>
      <c r="R182" s="806"/>
      <c r="S182" s="806"/>
      <c r="T182" s="807"/>
    </row>
    <row r="183" spans="1:20" s="64" customFormat="1" ht="13.5" customHeight="1">
      <c r="A183" s="63"/>
      <c r="B183" s="776"/>
      <c r="C183" s="758" t="s">
        <v>287</v>
      </c>
      <c r="D183" s="758"/>
      <c r="E183" s="808" t="s">
        <v>330</v>
      </c>
      <c r="F183" s="809"/>
      <c r="G183" s="809"/>
      <c r="H183" s="809"/>
      <c r="I183" s="809"/>
      <c r="J183" s="809"/>
      <c r="K183" s="809"/>
      <c r="L183" s="809"/>
      <c r="M183" s="809"/>
      <c r="N183" s="809"/>
      <c r="O183" s="809"/>
      <c r="P183" s="809"/>
      <c r="Q183" s="809"/>
      <c r="R183" s="809"/>
      <c r="S183" s="809"/>
      <c r="T183" s="810"/>
    </row>
    <row r="184" spans="1:20" s="64" customFormat="1" ht="108" customHeight="1" thickBot="1">
      <c r="A184" s="63"/>
      <c r="B184" s="777"/>
      <c r="C184" s="760"/>
      <c r="D184" s="760"/>
      <c r="E184" s="805"/>
      <c r="F184" s="806"/>
      <c r="G184" s="806"/>
      <c r="H184" s="806"/>
      <c r="I184" s="806"/>
      <c r="J184" s="806"/>
      <c r="K184" s="806"/>
      <c r="L184" s="806"/>
      <c r="M184" s="806"/>
      <c r="N184" s="806"/>
      <c r="O184" s="806"/>
      <c r="P184" s="806"/>
      <c r="Q184" s="806"/>
      <c r="R184" s="806"/>
      <c r="S184" s="806"/>
      <c r="T184" s="807"/>
    </row>
    <row r="185" spans="1:20" s="64" customFormat="1" ht="13.5" customHeight="1">
      <c r="A185" s="63"/>
      <c r="B185" s="755" t="s">
        <v>288</v>
      </c>
      <c r="C185" s="756"/>
      <c r="D185" s="756"/>
      <c r="E185" s="761" t="s">
        <v>366</v>
      </c>
      <c r="F185" s="762"/>
      <c r="G185" s="762"/>
      <c r="H185" s="762"/>
      <c r="I185" s="762"/>
      <c r="J185" s="762"/>
      <c r="K185" s="762"/>
      <c r="L185" s="762"/>
      <c r="M185" s="762"/>
      <c r="N185" s="762"/>
      <c r="O185" s="762"/>
      <c r="P185" s="762"/>
      <c r="Q185" s="762"/>
      <c r="R185" s="762"/>
      <c r="S185" s="762"/>
      <c r="T185" s="763"/>
    </row>
    <row r="186" spans="1:20" s="64" customFormat="1" ht="13.5" customHeight="1">
      <c r="A186" s="63"/>
      <c r="B186" s="757"/>
      <c r="C186" s="758"/>
      <c r="D186" s="758"/>
      <c r="E186" s="761"/>
      <c r="F186" s="762"/>
      <c r="G186" s="762"/>
      <c r="H186" s="762"/>
      <c r="I186" s="762"/>
      <c r="J186" s="762"/>
      <c r="K186" s="762"/>
      <c r="L186" s="762"/>
      <c r="M186" s="762"/>
      <c r="N186" s="762"/>
      <c r="O186" s="762"/>
      <c r="P186" s="762"/>
      <c r="Q186" s="762"/>
      <c r="R186" s="762"/>
      <c r="S186" s="762"/>
      <c r="T186" s="763"/>
    </row>
    <row r="187" spans="1:20" s="64" customFormat="1" ht="13.5" customHeight="1">
      <c r="A187" s="63"/>
      <c r="B187" s="757"/>
      <c r="C187" s="758"/>
      <c r="D187" s="758"/>
      <c r="E187" s="761"/>
      <c r="F187" s="762"/>
      <c r="G187" s="762"/>
      <c r="H187" s="762"/>
      <c r="I187" s="762"/>
      <c r="J187" s="762"/>
      <c r="K187" s="762"/>
      <c r="L187" s="762"/>
      <c r="M187" s="762"/>
      <c r="N187" s="762"/>
      <c r="O187" s="762"/>
      <c r="P187" s="762"/>
      <c r="Q187" s="762"/>
      <c r="R187" s="762"/>
      <c r="S187" s="762"/>
      <c r="T187" s="763"/>
    </row>
    <row r="188" spans="1:20" s="64" customFormat="1" ht="60.75" customHeight="1" thickBot="1">
      <c r="A188" s="63"/>
      <c r="B188" s="759"/>
      <c r="C188" s="760"/>
      <c r="D188" s="760"/>
      <c r="E188" s="764"/>
      <c r="F188" s="765"/>
      <c r="G188" s="765"/>
      <c r="H188" s="765"/>
      <c r="I188" s="765"/>
      <c r="J188" s="765"/>
      <c r="K188" s="765"/>
      <c r="L188" s="765"/>
      <c r="M188" s="765"/>
      <c r="N188" s="765"/>
      <c r="O188" s="765"/>
      <c r="P188" s="765"/>
      <c r="Q188" s="765"/>
      <c r="R188" s="765"/>
      <c r="S188" s="765"/>
      <c r="T188" s="766"/>
    </row>
    <row r="189" spans="1:20" s="64" customFormat="1" ht="13.5" customHeight="1">
      <c r="A189" s="63"/>
      <c r="B189" s="755" t="s">
        <v>289</v>
      </c>
      <c r="C189" s="756"/>
      <c r="D189" s="756"/>
      <c r="E189" s="773" t="s">
        <v>391</v>
      </c>
      <c r="F189" s="774"/>
      <c r="G189" s="774"/>
      <c r="H189" s="774"/>
      <c r="I189" s="774"/>
      <c r="J189" s="774"/>
      <c r="K189" s="774"/>
      <c r="L189" s="774"/>
      <c r="M189" s="774"/>
      <c r="N189" s="774"/>
      <c r="O189" s="774"/>
      <c r="P189" s="774"/>
      <c r="Q189" s="774"/>
      <c r="R189" s="774"/>
      <c r="S189" s="774"/>
      <c r="T189" s="775"/>
    </row>
    <row r="190" spans="1:20" s="64" customFormat="1" ht="13.5" customHeight="1">
      <c r="A190" s="63"/>
      <c r="B190" s="757"/>
      <c r="C190" s="758"/>
      <c r="D190" s="758"/>
      <c r="E190" s="773"/>
      <c r="F190" s="774"/>
      <c r="G190" s="774"/>
      <c r="H190" s="774"/>
      <c r="I190" s="774"/>
      <c r="J190" s="774"/>
      <c r="K190" s="774"/>
      <c r="L190" s="774"/>
      <c r="M190" s="774"/>
      <c r="N190" s="774"/>
      <c r="O190" s="774"/>
      <c r="P190" s="774"/>
      <c r="Q190" s="774"/>
      <c r="R190" s="774"/>
      <c r="S190" s="774"/>
      <c r="T190" s="775"/>
    </row>
    <row r="191" spans="1:20" s="64" customFormat="1" ht="13.5" customHeight="1">
      <c r="A191" s="63"/>
      <c r="B191" s="757"/>
      <c r="C191" s="758"/>
      <c r="D191" s="758"/>
      <c r="E191" s="773"/>
      <c r="F191" s="774"/>
      <c r="G191" s="774"/>
      <c r="H191" s="774"/>
      <c r="I191" s="774"/>
      <c r="J191" s="774"/>
      <c r="K191" s="774"/>
      <c r="L191" s="774"/>
      <c r="M191" s="774"/>
      <c r="N191" s="774"/>
      <c r="O191" s="774"/>
      <c r="P191" s="774"/>
      <c r="Q191" s="774"/>
      <c r="R191" s="774"/>
      <c r="S191" s="774"/>
      <c r="T191" s="775"/>
    </row>
    <row r="192" spans="1:20" s="64" customFormat="1" ht="77.25" customHeight="1" thickBot="1">
      <c r="A192" s="63"/>
      <c r="B192" s="759"/>
      <c r="C192" s="760"/>
      <c r="D192" s="760"/>
      <c r="E192" s="773"/>
      <c r="F192" s="774"/>
      <c r="G192" s="774"/>
      <c r="H192" s="774"/>
      <c r="I192" s="774"/>
      <c r="J192" s="774"/>
      <c r="K192" s="774"/>
      <c r="L192" s="774"/>
      <c r="M192" s="774"/>
      <c r="N192" s="774"/>
      <c r="O192" s="774"/>
      <c r="P192" s="774"/>
      <c r="Q192" s="774"/>
      <c r="R192" s="774"/>
      <c r="S192" s="774"/>
      <c r="T192" s="775"/>
    </row>
    <row r="193" spans="1:20" s="64" customFormat="1" ht="13.5" customHeight="1">
      <c r="A193" s="63"/>
      <c r="B193" s="776" t="s">
        <v>290</v>
      </c>
      <c r="C193" s="758" t="s">
        <v>291</v>
      </c>
      <c r="D193" s="758"/>
      <c r="E193" s="779"/>
      <c r="F193" s="780"/>
      <c r="G193" s="780"/>
      <c r="H193" s="780"/>
      <c r="I193" s="780"/>
      <c r="J193" s="780"/>
      <c r="K193" s="780"/>
      <c r="L193" s="780"/>
      <c r="M193" s="780"/>
      <c r="N193" s="780"/>
      <c r="O193" s="780"/>
      <c r="P193" s="780"/>
      <c r="Q193" s="780"/>
      <c r="R193" s="780"/>
      <c r="S193" s="780"/>
      <c r="T193" s="781"/>
    </row>
    <row r="194" spans="1:20" s="64" customFormat="1" ht="13.5" customHeight="1">
      <c r="A194" s="63"/>
      <c r="B194" s="776"/>
      <c r="C194" s="778"/>
      <c r="D194" s="778"/>
      <c r="E194" s="782"/>
      <c r="F194" s="783"/>
      <c r="G194" s="783"/>
      <c r="H194" s="783"/>
      <c r="I194" s="783"/>
      <c r="J194" s="783"/>
      <c r="K194" s="783"/>
      <c r="L194" s="783"/>
      <c r="M194" s="783"/>
      <c r="N194" s="783"/>
      <c r="O194" s="783"/>
      <c r="P194" s="783"/>
      <c r="Q194" s="783"/>
      <c r="R194" s="783"/>
      <c r="S194" s="783"/>
      <c r="T194" s="784"/>
    </row>
    <row r="195" spans="1:20" s="64" customFormat="1" ht="13.5" customHeight="1">
      <c r="A195" s="63"/>
      <c r="B195" s="776"/>
      <c r="C195" s="758" t="s">
        <v>287</v>
      </c>
      <c r="D195" s="758"/>
      <c r="E195" s="767"/>
      <c r="F195" s="768"/>
      <c r="G195" s="768"/>
      <c r="H195" s="768"/>
      <c r="I195" s="768"/>
      <c r="J195" s="768"/>
      <c r="K195" s="768"/>
      <c r="L195" s="768"/>
      <c r="M195" s="768"/>
      <c r="N195" s="768"/>
      <c r="O195" s="768"/>
      <c r="P195" s="768"/>
      <c r="Q195" s="768"/>
      <c r="R195" s="768"/>
      <c r="S195" s="768"/>
      <c r="T195" s="769"/>
    </row>
    <row r="196" spans="1:20" s="64" customFormat="1" ht="21.75" customHeight="1" thickBot="1">
      <c r="A196" s="63"/>
      <c r="B196" s="777"/>
      <c r="C196" s="760"/>
      <c r="D196" s="760"/>
      <c r="E196" s="770"/>
      <c r="F196" s="771"/>
      <c r="G196" s="771"/>
      <c r="H196" s="771"/>
      <c r="I196" s="771"/>
      <c r="J196" s="771"/>
      <c r="K196" s="771"/>
      <c r="L196" s="771"/>
      <c r="M196" s="771"/>
      <c r="N196" s="771"/>
      <c r="O196" s="771"/>
      <c r="P196" s="771"/>
      <c r="Q196" s="771"/>
      <c r="R196" s="771"/>
      <c r="S196" s="771"/>
      <c r="T196" s="772"/>
    </row>
  </sheetData>
  <mergeCells count="155">
    <mergeCell ref="D158:D159"/>
    <mergeCell ref="R158:R159"/>
    <mergeCell ref="B160:B163"/>
    <mergeCell ref="T160:T168"/>
    <mergeCell ref="B164:C164"/>
    <mergeCell ref="B165:B167"/>
    <mergeCell ref="B168:C168"/>
    <mergeCell ref="S158:S159"/>
    <mergeCell ref="B172:G172"/>
    <mergeCell ref="H172:M172"/>
    <mergeCell ref="T158:T159"/>
    <mergeCell ref="B175:D176"/>
    <mergeCell ref="E175:T176"/>
    <mergeCell ref="B177:D180"/>
    <mergeCell ref="E177:T180"/>
    <mergeCell ref="B181:B184"/>
    <mergeCell ref="C181:D182"/>
    <mergeCell ref="E181:T182"/>
    <mergeCell ref="C183:D184"/>
    <mergeCell ref="E183:T184"/>
    <mergeCell ref="B185:D188"/>
    <mergeCell ref="E185:T188"/>
    <mergeCell ref="C195:D196"/>
    <mergeCell ref="E195:T196"/>
    <mergeCell ref="B189:D192"/>
    <mergeCell ref="E189:T192"/>
    <mergeCell ref="B193:B196"/>
    <mergeCell ref="C193:D194"/>
    <mergeCell ref="E193:T194"/>
    <mergeCell ref="R135:R136"/>
    <mergeCell ref="S135:S136"/>
    <mergeCell ref="T135:T136"/>
    <mergeCell ref="B137:B139"/>
    <mergeCell ref="T137:T150"/>
    <mergeCell ref="B140:C140"/>
    <mergeCell ref="B141:C141"/>
    <mergeCell ref="B142:C142"/>
    <mergeCell ref="B143:B145"/>
    <mergeCell ref="B146:C146"/>
    <mergeCell ref="B147:C147"/>
    <mergeCell ref="B148:C148"/>
    <mergeCell ref="B149:C149"/>
    <mergeCell ref="B150:C150"/>
    <mergeCell ref="B157:C157"/>
    <mergeCell ref="E157:Q157"/>
    <mergeCell ref="B158:C159"/>
    <mergeCell ref="E58:Q58"/>
    <mergeCell ref="A59:C60"/>
    <mergeCell ref="D59:D60"/>
    <mergeCell ref="S114:S115"/>
    <mergeCell ref="A116:B116"/>
    <mergeCell ref="A117:A119"/>
    <mergeCell ref="A120:B120"/>
    <mergeCell ref="A121:B121"/>
    <mergeCell ref="C112:R112"/>
    <mergeCell ref="A113:B113"/>
    <mergeCell ref="D113:P113"/>
    <mergeCell ref="A114:B115"/>
    <mergeCell ref="C114:C115"/>
    <mergeCell ref="Q114:Q115"/>
    <mergeCell ref="R114:R115"/>
    <mergeCell ref="D87:S87"/>
    <mergeCell ref="B80:C80"/>
    <mergeCell ref="B134:C134"/>
    <mergeCell ref="E134:Q134"/>
    <mergeCell ref="B135:C136"/>
    <mergeCell ref="D135:D136"/>
    <mergeCell ref="T89:T90"/>
    <mergeCell ref="T91:T100"/>
    <mergeCell ref="B93:C93"/>
    <mergeCell ref="B94:B99"/>
    <mergeCell ref="B100:C100"/>
    <mergeCell ref="E88:Q88"/>
    <mergeCell ref="B89:C90"/>
    <mergeCell ref="D89:D90"/>
    <mergeCell ref="R89:R90"/>
    <mergeCell ref="S89:S90"/>
    <mergeCell ref="B91:C91"/>
    <mergeCell ref="B92:C92"/>
    <mergeCell ref="B88:C88"/>
    <mergeCell ref="T59:T60"/>
    <mergeCell ref="A61:B65"/>
    <mergeCell ref="T61:T78"/>
    <mergeCell ref="A66:C66"/>
    <mergeCell ref="A67:C67"/>
    <mergeCell ref="A68:C68"/>
    <mergeCell ref="A69:C69"/>
    <mergeCell ref="A70:A76"/>
    <mergeCell ref="B70:C70"/>
    <mergeCell ref="B71:C71"/>
    <mergeCell ref="B72:C72"/>
    <mergeCell ref="B73:B76"/>
    <mergeCell ref="A77:C77"/>
    <mergeCell ref="A78:C78"/>
    <mergeCell ref="R59:R60"/>
    <mergeCell ref="S59:S60"/>
    <mergeCell ref="S39:S40"/>
    <mergeCell ref="S41:S46"/>
    <mergeCell ref="D5:S5"/>
    <mergeCell ref="A6:C6"/>
    <mergeCell ref="E6:Q6"/>
    <mergeCell ref="A7:C8"/>
    <mergeCell ref="D7:D8"/>
    <mergeCell ref="R7:R8"/>
    <mergeCell ref="S7:S8"/>
    <mergeCell ref="B26:C26"/>
    <mergeCell ref="B27:C27"/>
    <mergeCell ref="B28:C28"/>
    <mergeCell ref="B29:C29"/>
    <mergeCell ref="B30:C30"/>
    <mergeCell ref="A25:A27"/>
    <mergeCell ref="A28:A30"/>
    <mergeCell ref="B20:C20"/>
    <mergeCell ref="B21:C21"/>
    <mergeCell ref="B22:C22"/>
    <mergeCell ref="B23:C23"/>
    <mergeCell ref="B24:C24"/>
    <mergeCell ref="B25:C25"/>
    <mergeCell ref="A19:A21"/>
    <mergeCell ref="A22:A24"/>
    <mergeCell ref="B17:C17"/>
    <mergeCell ref="B18:C18"/>
    <mergeCell ref="B19:C19"/>
    <mergeCell ref="A13:A18"/>
    <mergeCell ref="B13:B14"/>
    <mergeCell ref="B16:C16"/>
    <mergeCell ref="B10:C10"/>
    <mergeCell ref="B11:C11"/>
    <mergeCell ref="B12:C12"/>
    <mergeCell ref="A9:A12"/>
    <mergeCell ref="B9:C9"/>
    <mergeCell ref="A1:M1"/>
    <mergeCell ref="A2:M2"/>
    <mergeCell ref="A3:M3"/>
    <mergeCell ref="A58:C58"/>
    <mergeCell ref="B32:M32"/>
    <mergeCell ref="B34:M34"/>
    <mergeCell ref="B126:G126"/>
    <mergeCell ref="B107:C107"/>
    <mergeCell ref="H53:M53"/>
    <mergeCell ref="B81:G81"/>
    <mergeCell ref="H108:M108"/>
    <mergeCell ref="B108:G108"/>
    <mergeCell ref="H126:M126"/>
    <mergeCell ref="B125:C125"/>
    <mergeCell ref="B52:C52"/>
    <mergeCell ref="C37:R37"/>
    <mergeCell ref="D38:P38"/>
    <mergeCell ref="B39:B40"/>
    <mergeCell ref="C39:C40"/>
    <mergeCell ref="Q39:Q40"/>
    <mergeCell ref="R39:R40"/>
    <mergeCell ref="B53:G53"/>
    <mergeCell ref="D57:S57"/>
    <mergeCell ref="H81:M81"/>
  </mergeCells>
  <phoneticPr fontId="0" type="noConversion"/>
  <pageMargins left="0.25" right="0.25" top="0.75" bottom="0.75" header="0.3" footer="0.3"/>
  <pageSetup paperSize="9" scale="43" fitToHeight="0" orientation="landscape" r:id="rId1"/>
  <headerFooter alignWithMargins="0">
    <oddFooter>&amp;L&amp;7FEDERALNO MINISTARSTVO ENERGIJE, RUDARSTVA I INDUSTRIJE -  ENERGETSKI BILANS 2024.</oddFooter>
  </headerFooter>
  <rowBreaks count="2" manualBreakCount="2">
    <brk id="34" max="16383" man="1"/>
    <brk id="84" max="16383" man="1"/>
  </rowBreaks>
  <colBreaks count="1" manualBreakCount="1">
    <brk id="19" max="207" man="1"/>
  </colBreaks>
  <ignoredErrors>
    <ignoredError sqref="Q164 P44 P121 Q12 Q76:Q78 Q66 Q100 Q18 Q24 Q27 Q30 Q21" formula="1"/>
    <ignoredError sqref="Q13:Q16 Q64 Q61:Q62 Q160:Q162 P41:P42 P45:P46 P116:P120 Q9 Q11 D76:P76 R76:S76 Q71:Q75 Q67:Q69 Q92:Q95 Q91 P100 Q22:Q23 Q28 Q19 Q17" formulaRange="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H334"/>
  <sheetViews>
    <sheetView tabSelected="1" view="pageBreakPreview" zoomScale="50" zoomScaleNormal="70" zoomScaleSheetLayoutView="50" workbookViewId="0">
      <selection activeCell="U10" sqref="U10"/>
    </sheetView>
  </sheetViews>
  <sheetFormatPr defaultRowHeight="14.25"/>
  <cols>
    <col min="1" max="1" width="31" customWidth="1"/>
    <col min="2" max="2" width="27" customWidth="1"/>
    <col min="3" max="3" width="18.375" customWidth="1"/>
    <col min="4" max="4" width="19.375" customWidth="1"/>
    <col min="5" max="5" width="17.625" customWidth="1"/>
    <col min="6" max="6" width="15.75" customWidth="1"/>
    <col min="7" max="7" width="15.25" customWidth="1"/>
    <col min="8" max="8" width="15" customWidth="1"/>
    <col min="9" max="10" width="14.75" customWidth="1"/>
    <col min="11" max="11" width="14.375" customWidth="1"/>
    <col min="12" max="12" width="14.25" customWidth="1"/>
    <col min="13" max="13" width="14.125" customWidth="1"/>
    <col min="14" max="14" width="13.875" customWidth="1"/>
    <col min="15" max="15" width="15.625" customWidth="1"/>
    <col min="16" max="16" width="15.375" customWidth="1"/>
    <col min="17" max="17" width="13.875" customWidth="1"/>
    <col min="18" max="18" width="15" customWidth="1"/>
    <col min="19" max="19" width="10.625" customWidth="1"/>
    <col min="20" max="20" width="10.125" customWidth="1"/>
    <col min="21" max="21" width="15.75" customWidth="1"/>
    <col min="22" max="22" width="27" customWidth="1"/>
    <col min="28" max="52" width="9" customWidth="1"/>
  </cols>
  <sheetData>
    <row r="1" spans="1:20" ht="18">
      <c r="A1" s="457" t="s">
        <v>327</v>
      </c>
      <c r="B1" s="71"/>
      <c r="C1" s="71"/>
      <c r="D1" s="173"/>
      <c r="E1" s="173"/>
      <c r="F1" s="173"/>
      <c r="G1" s="173"/>
    </row>
    <row r="2" spans="1:20">
      <c r="A2" s="174"/>
      <c r="B2" s="173"/>
      <c r="C2" s="173"/>
      <c r="D2" s="173"/>
      <c r="E2" s="173"/>
      <c r="F2" s="173"/>
      <c r="G2" s="173"/>
    </row>
    <row r="4" spans="1:20">
      <c r="A4" s="171"/>
      <c r="B4" s="171"/>
      <c r="C4" s="171"/>
      <c r="D4" s="171"/>
      <c r="E4" s="37"/>
      <c r="F4" s="38"/>
      <c r="G4" s="36"/>
      <c r="H4" s="36"/>
      <c r="I4" s="36"/>
      <c r="J4" s="36"/>
      <c r="K4" s="36"/>
      <c r="L4" s="36"/>
      <c r="M4" s="36"/>
      <c r="N4" s="36"/>
      <c r="O4" s="36"/>
      <c r="P4" s="36"/>
      <c r="Q4" s="36"/>
      <c r="R4" s="36"/>
      <c r="S4" s="36"/>
      <c r="T4" s="36"/>
    </row>
    <row r="5" spans="1:20" ht="15.75" thickBot="1">
      <c r="A5" s="167"/>
      <c r="B5" s="167"/>
      <c r="C5" s="818" t="s">
        <v>110</v>
      </c>
      <c r="D5" s="760"/>
      <c r="E5" s="760"/>
      <c r="F5" s="760"/>
      <c r="G5" s="760"/>
      <c r="H5" s="760"/>
      <c r="I5" s="760"/>
      <c r="J5" s="760"/>
      <c r="K5" s="760"/>
      <c r="L5" s="760"/>
      <c r="M5" s="760"/>
      <c r="N5" s="760"/>
      <c r="O5" s="760"/>
      <c r="P5" s="760"/>
      <c r="Q5" s="333"/>
      <c r="R5" s="167"/>
      <c r="S5" s="167"/>
      <c r="T5" s="167"/>
    </row>
    <row r="6" spans="1:20" ht="15.75" thickBot="1">
      <c r="A6" s="655">
        <v>1</v>
      </c>
      <c r="B6" s="655"/>
      <c r="C6" s="334">
        <v>2</v>
      </c>
      <c r="D6" s="655" t="s">
        <v>326</v>
      </c>
      <c r="E6" s="655"/>
      <c r="F6" s="655"/>
      <c r="G6" s="655"/>
      <c r="H6" s="655"/>
      <c r="I6" s="655"/>
      <c r="J6" s="655"/>
      <c r="K6" s="655"/>
      <c r="L6" s="655"/>
      <c r="M6" s="655"/>
      <c r="N6" s="655"/>
      <c r="O6" s="655"/>
      <c r="P6" s="335"/>
      <c r="Q6" s="335">
        <v>16</v>
      </c>
      <c r="R6" s="334">
        <v>17</v>
      </c>
      <c r="S6" s="334">
        <v>18</v>
      </c>
      <c r="T6" s="334">
        <v>19</v>
      </c>
    </row>
    <row r="7" spans="1:20" ht="15.75" customHeight="1" thickBot="1">
      <c r="A7" s="655" t="s">
        <v>57</v>
      </c>
      <c r="B7" s="655"/>
      <c r="C7" s="676" t="s">
        <v>11</v>
      </c>
      <c r="D7" s="334">
        <v>3</v>
      </c>
      <c r="E7" s="334">
        <v>4</v>
      </c>
      <c r="F7" s="334">
        <v>5</v>
      </c>
      <c r="G7" s="334">
        <v>6</v>
      </c>
      <c r="H7" s="334">
        <v>7</v>
      </c>
      <c r="I7" s="334">
        <v>8</v>
      </c>
      <c r="J7" s="334">
        <v>9</v>
      </c>
      <c r="K7" s="334">
        <v>10</v>
      </c>
      <c r="L7" s="334">
        <v>11</v>
      </c>
      <c r="M7" s="334">
        <v>12</v>
      </c>
      <c r="N7" s="334">
        <v>13</v>
      </c>
      <c r="O7" s="334">
        <v>14</v>
      </c>
      <c r="P7" s="334">
        <v>15</v>
      </c>
      <c r="Q7" s="914" t="s">
        <v>111</v>
      </c>
      <c r="R7" s="676" t="s">
        <v>12</v>
      </c>
      <c r="S7" s="676" t="s">
        <v>13</v>
      </c>
      <c r="T7" s="676" t="s">
        <v>67</v>
      </c>
    </row>
    <row r="8" spans="1:20" ht="76.5" customHeight="1" thickBot="1">
      <c r="A8" s="655"/>
      <c r="B8" s="655"/>
      <c r="C8" s="676"/>
      <c r="D8" s="335" t="s">
        <v>14</v>
      </c>
      <c r="E8" s="335" t="s">
        <v>15</v>
      </c>
      <c r="F8" s="335" t="s">
        <v>16</v>
      </c>
      <c r="G8" s="335" t="s">
        <v>17</v>
      </c>
      <c r="H8" s="335" t="s">
        <v>18</v>
      </c>
      <c r="I8" s="335" t="s">
        <v>112</v>
      </c>
      <c r="J8" s="335" t="s">
        <v>113</v>
      </c>
      <c r="K8" s="335" t="s">
        <v>114</v>
      </c>
      <c r="L8" s="335" t="s">
        <v>22</v>
      </c>
      <c r="M8" s="335" t="s">
        <v>23</v>
      </c>
      <c r="N8" s="335" t="s">
        <v>24</v>
      </c>
      <c r="O8" s="335" t="s">
        <v>25</v>
      </c>
      <c r="P8" s="332" t="s">
        <v>115</v>
      </c>
      <c r="Q8" s="915"/>
      <c r="R8" s="676"/>
      <c r="S8" s="676"/>
      <c r="T8" s="676"/>
    </row>
    <row r="9" spans="1:20">
      <c r="A9" s="902" t="s">
        <v>116</v>
      </c>
      <c r="B9" s="337" t="s">
        <v>28</v>
      </c>
      <c r="C9" s="345">
        <v>1396330</v>
      </c>
      <c r="D9" s="488">
        <v>118815</v>
      </c>
      <c r="E9" s="490">
        <v>115675</v>
      </c>
      <c r="F9" s="490">
        <v>118815</v>
      </c>
      <c r="G9" s="490">
        <v>125830</v>
      </c>
      <c r="H9" s="490">
        <v>122040</v>
      </c>
      <c r="I9" s="490">
        <v>118790</v>
      </c>
      <c r="J9" s="490">
        <v>125920</v>
      </c>
      <c r="K9" s="490">
        <v>125495</v>
      </c>
      <c r="L9" s="490">
        <v>125830</v>
      </c>
      <c r="M9" s="490">
        <v>129595</v>
      </c>
      <c r="N9" s="490">
        <v>122065</v>
      </c>
      <c r="O9" s="492">
        <v>125830</v>
      </c>
      <c r="P9" s="345">
        <f>SUM(D9:O9)</f>
        <v>1474700</v>
      </c>
      <c r="Q9" s="905">
        <v>9.0820000000000007</v>
      </c>
      <c r="R9" s="345">
        <v>1574700</v>
      </c>
      <c r="S9" s="345">
        <v>1574700</v>
      </c>
      <c r="T9" s="908"/>
    </row>
    <row r="10" spans="1:20">
      <c r="A10" s="903"/>
      <c r="B10" s="336" t="s">
        <v>117</v>
      </c>
      <c r="C10" s="301">
        <v>1345792</v>
      </c>
      <c r="D10" s="497">
        <v>116005</v>
      </c>
      <c r="E10" s="470">
        <v>112865</v>
      </c>
      <c r="F10" s="470">
        <v>116005</v>
      </c>
      <c r="G10" s="470">
        <v>119500</v>
      </c>
      <c r="H10" s="470">
        <v>116005</v>
      </c>
      <c r="I10" s="470">
        <v>116005</v>
      </c>
      <c r="J10" s="470">
        <v>122985</v>
      </c>
      <c r="K10" s="470">
        <v>122640</v>
      </c>
      <c r="L10" s="470">
        <v>119500</v>
      </c>
      <c r="M10" s="470">
        <v>122985</v>
      </c>
      <c r="N10" s="470">
        <v>116005</v>
      </c>
      <c r="O10" s="471">
        <v>119500</v>
      </c>
      <c r="P10" s="301">
        <f>SUM(D10:O10)</f>
        <v>1420000</v>
      </c>
      <c r="Q10" s="906"/>
      <c r="R10" s="301">
        <v>1420000</v>
      </c>
      <c r="S10" s="301">
        <v>1520000</v>
      </c>
      <c r="T10" s="909"/>
    </row>
    <row r="11" spans="1:20">
      <c r="A11" s="903"/>
      <c r="B11" s="149" t="s">
        <v>118</v>
      </c>
      <c r="C11" s="301">
        <v>50842</v>
      </c>
      <c r="D11" s="497">
        <v>2810</v>
      </c>
      <c r="E11" s="470">
        <v>2810</v>
      </c>
      <c r="F11" s="470">
        <v>2810</v>
      </c>
      <c r="G11" s="470">
        <v>6330</v>
      </c>
      <c r="H11" s="470">
        <v>6035</v>
      </c>
      <c r="I11" s="470">
        <v>2785</v>
      </c>
      <c r="J11" s="470">
        <v>2935</v>
      </c>
      <c r="K11" s="470">
        <v>2855</v>
      </c>
      <c r="L11" s="470">
        <v>6330</v>
      </c>
      <c r="M11" s="470">
        <v>6610</v>
      </c>
      <c r="N11" s="470">
        <v>6060</v>
      </c>
      <c r="O11" s="471">
        <v>6330</v>
      </c>
      <c r="P11" s="301">
        <f>SUM(D11:O11)</f>
        <v>54700</v>
      </c>
      <c r="Q11" s="906"/>
      <c r="R11" s="301">
        <v>154700</v>
      </c>
      <c r="S11" s="301">
        <v>54700</v>
      </c>
      <c r="T11" s="909"/>
    </row>
    <row r="12" spans="1:20" ht="15" thickBot="1">
      <c r="A12" s="904"/>
      <c r="B12" s="341" t="s">
        <v>119</v>
      </c>
      <c r="C12" s="128">
        <v>0</v>
      </c>
      <c r="D12" s="129">
        <v>0</v>
      </c>
      <c r="E12" s="130">
        <v>0</v>
      </c>
      <c r="F12" s="130">
        <v>0</v>
      </c>
      <c r="G12" s="130">
        <v>0</v>
      </c>
      <c r="H12" s="130">
        <v>0</v>
      </c>
      <c r="I12" s="130">
        <v>0</v>
      </c>
      <c r="J12" s="130">
        <v>0</v>
      </c>
      <c r="K12" s="130">
        <v>0</v>
      </c>
      <c r="L12" s="130">
        <v>0</v>
      </c>
      <c r="M12" s="130">
        <v>0</v>
      </c>
      <c r="N12" s="130">
        <v>0</v>
      </c>
      <c r="O12" s="131">
        <v>0</v>
      </c>
      <c r="P12" s="128">
        <f t="shared" ref="P12:P36" si="0">SUM(D12:O12)</f>
        <v>0</v>
      </c>
      <c r="Q12" s="907"/>
      <c r="R12" s="128">
        <v>0</v>
      </c>
      <c r="S12" s="128">
        <v>0</v>
      </c>
      <c r="T12" s="909"/>
    </row>
    <row r="13" spans="1:20" ht="14.25" customHeight="1">
      <c r="A13" s="902" t="s">
        <v>120</v>
      </c>
      <c r="B13" s="337" t="s">
        <v>28</v>
      </c>
      <c r="C13" s="345">
        <v>510170</v>
      </c>
      <c r="D13" s="498">
        <v>49442</v>
      </c>
      <c r="E13" s="508">
        <v>46145</v>
      </c>
      <c r="F13" s="508">
        <v>47791</v>
      </c>
      <c r="G13" s="508">
        <v>49442</v>
      </c>
      <c r="H13" s="508">
        <v>49445</v>
      </c>
      <c r="I13" s="508">
        <v>48044</v>
      </c>
      <c r="J13" s="508">
        <v>50838</v>
      </c>
      <c r="K13" s="508">
        <v>51089</v>
      </c>
      <c r="L13" s="508">
        <v>49442</v>
      </c>
      <c r="M13" s="508">
        <v>51089</v>
      </c>
      <c r="N13" s="508">
        <v>47791</v>
      </c>
      <c r="O13" s="519">
        <v>49442</v>
      </c>
      <c r="P13" s="521">
        <f t="shared" ref="P13:P19" si="1">SUM(D13:O13)</f>
        <v>590000</v>
      </c>
      <c r="Q13" s="905">
        <v>15.07</v>
      </c>
      <c r="R13" s="345">
        <v>510000</v>
      </c>
      <c r="S13" s="345">
        <v>580000</v>
      </c>
      <c r="T13" s="909"/>
    </row>
    <row r="14" spans="1:20">
      <c r="A14" s="903"/>
      <c r="B14" s="336" t="s">
        <v>117</v>
      </c>
      <c r="C14" s="301">
        <v>474148</v>
      </c>
      <c r="D14" s="499">
        <v>33951</v>
      </c>
      <c r="E14" s="509">
        <v>31761</v>
      </c>
      <c r="F14" s="509">
        <v>32837</v>
      </c>
      <c r="G14" s="509">
        <v>33951</v>
      </c>
      <c r="H14" s="509">
        <v>33856</v>
      </c>
      <c r="I14" s="509">
        <v>32936</v>
      </c>
      <c r="J14" s="509">
        <v>35026</v>
      </c>
      <c r="K14" s="509">
        <v>35027</v>
      </c>
      <c r="L14" s="509">
        <v>33914</v>
      </c>
      <c r="M14" s="509">
        <v>34989</v>
      </c>
      <c r="N14" s="509">
        <v>32837</v>
      </c>
      <c r="O14" s="520">
        <v>33915</v>
      </c>
      <c r="P14" s="522">
        <f t="shared" si="1"/>
        <v>405000</v>
      </c>
      <c r="Q14" s="906"/>
      <c r="R14" s="301">
        <v>400000</v>
      </c>
      <c r="S14" s="301">
        <v>405000</v>
      </c>
      <c r="T14" s="909"/>
    </row>
    <row r="15" spans="1:20">
      <c r="A15" s="903"/>
      <c r="B15" s="149" t="s">
        <v>118</v>
      </c>
      <c r="C15" s="301">
        <v>21277</v>
      </c>
      <c r="D15" s="499">
        <v>10575</v>
      </c>
      <c r="E15" s="509">
        <v>9963</v>
      </c>
      <c r="F15" s="509">
        <v>10286</v>
      </c>
      <c r="G15" s="509">
        <v>10610</v>
      </c>
      <c r="H15" s="509">
        <v>10269</v>
      </c>
      <c r="I15" s="509">
        <v>10597</v>
      </c>
      <c r="J15" s="509">
        <v>10903</v>
      </c>
      <c r="K15" s="509">
        <v>10903</v>
      </c>
      <c r="L15" s="509">
        <v>10602</v>
      </c>
      <c r="M15" s="509">
        <v>10903</v>
      </c>
      <c r="N15" s="509">
        <v>10294</v>
      </c>
      <c r="O15" s="520">
        <v>10595</v>
      </c>
      <c r="P15" s="522">
        <f t="shared" si="1"/>
        <v>126500</v>
      </c>
      <c r="Q15" s="906"/>
      <c r="R15" s="301">
        <v>83700</v>
      </c>
      <c r="S15" s="301">
        <v>131700</v>
      </c>
      <c r="T15" s="909"/>
    </row>
    <row r="16" spans="1:20" ht="15" thickBot="1">
      <c r="A16" s="904"/>
      <c r="B16" s="341" t="s">
        <v>119</v>
      </c>
      <c r="C16" s="128">
        <v>0</v>
      </c>
      <c r="D16" s="500">
        <v>185</v>
      </c>
      <c r="E16" s="504">
        <v>165</v>
      </c>
      <c r="F16" s="504">
        <v>160</v>
      </c>
      <c r="G16" s="504">
        <v>150</v>
      </c>
      <c r="H16" s="504">
        <v>175</v>
      </c>
      <c r="I16" s="504">
        <v>165</v>
      </c>
      <c r="J16" s="504">
        <v>175</v>
      </c>
      <c r="K16" s="504">
        <v>175</v>
      </c>
      <c r="L16" s="504">
        <v>160</v>
      </c>
      <c r="M16" s="504">
        <v>175</v>
      </c>
      <c r="N16" s="504">
        <v>150</v>
      </c>
      <c r="O16" s="507">
        <v>165</v>
      </c>
      <c r="P16" s="170">
        <f t="shared" si="1"/>
        <v>2000</v>
      </c>
      <c r="Q16" s="907"/>
      <c r="R16" s="511">
        <v>2000</v>
      </c>
      <c r="S16" s="511">
        <v>2000</v>
      </c>
      <c r="T16" s="909"/>
    </row>
    <row r="17" spans="1:20">
      <c r="A17" s="902" t="s">
        <v>121</v>
      </c>
      <c r="B17" s="337" t="s">
        <v>28</v>
      </c>
      <c r="C17" s="345">
        <v>665271</v>
      </c>
      <c r="D17" s="498">
        <v>68000</v>
      </c>
      <c r="E17" s="508">
        <v>68000</v>
      </c>
      <c r="F17" s="508">
        <v>68000</v>
      </c>
      <c r="G17" s="508">
        <v>68000</v>
      </c>
      <c r="H17" s="508">
        <v>68000</v>
      </c>
      <c r="I17" s="508">
        <v>68000</v>
      </c>
      <c r="J17" s="508">
        <v>68000</v>
      </c>
      <c r="K17" s="508">
        <v>68000</v>
      </c>
      <c r="L17" s="508">
        <v>68000</v>
      </c>
      <c r="M17" s="508">
        <v>68000</v>
      </c>
      <c r="N17" s="508">
        <v>68000</v>
      </c>
      <c r="O17" s="519">
        <v>68000</v>
      </c>
      <c r="P17" s="521">
        <f t="shared" si="1"/>
        <v>816000</v>
      </c>
      <c r="Q17" s="911">
        <v>10080060</v>
      </c>
      <c r="R17" s="345">
        <v>1156000</v>
      </c>
      <c r="S17" s="345">
        <v>1181000</v>
      </c>
      <c r="T17" s="909"/>
    </row>
    <row r="18" spans="1:20">
      <c r="A18" s="903"/>
      <c r="B18" s="336" t="s">
        <v>117</v>
      </c>
      <c r="C18" s="301">
        <v>663969</v>
      </c>
      <c r="D18" s="499">
        <v>67500</v>
      </c>
      <c r="E18" s="509">
        <v>67500</v>
      </c>
      <c r="F18" s="509">
        <v>67500</v>
      </c>
      <c r="G18" s="509">
        <v>67500</v>
      </c>
      <c r="H18" s="509">
        <v>67500</v>
      </c>
      <c r="I18" s="509">
        <v>67500</v>
      </c>
      <c r="J18" s="509">
        <v>67500</v>
      </c>
      <c r="K18" s="509">
        <v>67500</v>
      </c>
      <c r="L18" s="509">
        <v>67500</v>
      </c>
      <c r="M18" s="509">
        <v>67500</v>
      </c>
      <c r="N18" s="509">
        <v>67500</v>
      </c>
      <c r="O18" s="520">
        <v>67500</v>
      </c>
      <c r="P18" s="522">
        <f t="shared" si="1"/>
        <v>810000</v>
      </c>
      <c r="Q18" s="912"/>
      <c r="R18" s="301">
        <v>1150000</v>
      </c>
      <c r="S18" s="301">
        <v>1175000</v>
      </c>
      <c r="T18" s="909"/>
    </row>
    <row r="19" spans="1:20">
      <c r="A19" s="903"/>
      <c r="B19" s="149" t="s">
        <v>118</v>
      </c>
      <c r="C19" s="124">
        <v>612</v>
      </c>
      <c r="D19" s="501">
        <v>500</v>
      </c>
      <c r="E19" s="503">
        <v>500</v>
      </c>
      <c r="F19" s="503">
        <v>500</v>
      </c>
      <c r="G19" s="503">
        <v>500</v>
      </c>
      <c r="H19" s="503">
        <v>500</v>
      </c>
      <c r="I19" s="503">
        <v>500</v>
      </c>
      <c r="J19" s="503">
        <v>500</v>
      </c>
      <c r="K19" s="503">
        <v>500</v>
      </c>
      <c r="L19" s="503">
        <v>500</v>
      </c>
      <c r="M19" s="503">
        <v>500</v>
      </c>
      <c r="N19" s="503">
        <v>500</v>
      </c>
      <c r="O19" s="506">
        <v>500</v>
      </c>
      <c r="P19" s="169">
        <f t="shared" si="1"/>
        <v>6000</v>
      </c>
      <c r="Q19" s="912"/>
      <c r="R19" s="301">
        <v>6000</v>
      </c>
      <c r="S19" s="301">
        <v>6000</v>
      </c>
      <c r="T19" s="909"/>
    </row>
    <row r="20" spans="1:20" ht="15" thickBot="1">
      <c r="A20" s="904"/>
      <c r="B20" s="341" t="s">
        <v>119</v>
      </c>
      <c r="C20" s="128">
        <v>0</v>
      </c>
      <c r="D20" s="500">
        <v>0</v>
      </c>
      <c r="E20" s="504">
        <v>0</v>
      </c>
      <c r="F20" s="504">
        <v>0</v>
      </c>
      <c r="G20" s="504">
        <v>0</v>
      </c>
      <c r="H20" s="504">
        <v>0</v>
      </c>
      <c r="I20" s="504">
        <v>0</v>
      </c>
      <c r="J20" s="504">
        <v>0</v>
      </c>
      <c r="K20" s="504">
        <v>0</v>
      </c>
      <c r="L20" s="504">
        <v>0</v>
      </c>
      <c r="M20" s="504">
        <v>0</v>
      </c>
      <c r="N20" s="504">
        <v>0</v>
      </c>
      <c r="O20" s="507">
        <v>0</v>
      </c>
      <c r="P20" s="170">
        <f t="shared" si="0"/>
        <v>0</v>
      </c>
      <c r="Q20" s="913"/>
      <c r="R20" s="128">
        <v>0</v>
      </c>
      <c r="S20" s="128">
        <v>0</v>
      </c>
      <c r="T20" s="909"/>
    </row>
    <row r="21" spans="1:20">
      <c r="A21" s="902" t="s">
        <v>122</v>
      </c>
      <c r="B21" s="337" t="s">
        <v>28</v>
      </c>
      <c r="C21" s="345">
        <v>24470</v>
      </c>
      <c r="D21" s="510">
        <v>0</v>
      </c>
      <c r="E21" s="502">
        <v>0</v>
      </c>
      <c r="F21" s="502">
        <v>0</v>
      </c>
      <c r="G21" s="502">
        <v>0</v>
      </c>
      <c r="H21" s="502">
        <v>0</v>
      </c>
      <c r="I21" s="502">
        <v>0</v>
      </c>
      <c r="J21" s="502">
        <v>0</v>
      </c>
      <c r="K21" s="502">
        <v>0</v>
      </c>
      <c r="L21" s="502">
        <v>0</v>
      </c>
      <c r="M21" s="502">
        <v>0</v>
      </c>
      <c r="N21" s="502">
        <v>0</v>
      </c>
      <c r="O21" s="505">
        <v>0</v>
      </c>
      <c r="P21" s="168">
        <f t="shared" si="0"/>
        <v>0</v>
      </c>
      <c r="Q21" s="911">
        <v>0</v>
      </c>
      <c r="R21" s="120">
        <v>0</v>
      </c>
      <c r="S21" s="120">
        <v>0</v>
      </c>
      <c r="T21" s="909"/>
    </row>
    <row r="22" spans="1:20">
      <c r="A22" s="903"/>
      <c r="B22" s="336" t="s">
        <v>117</v>
      </c>
      <c r="C22" s="301">
        <v>25512</v>
      </c>
      <c r="D22" s="501">
        <v>0</v>
      </c>
      <c r="E22" s="503">
        <v>0</v>
      </c>
      <c r="F22" s="503">
        <v>0</v>
      </c>
      <c r="G22" s="503">
        <v>0</v>
      </c>
      <c r="H22" s="503">
        <v>0</v>
      </c>
      <c r="I22" s="503">
        <v>0</v>
      </c>
      <c r="J22" s="503">
        <v>0</v>
      </c>
      <c r="K22" s="503">
        <v>0</v>
      </c>
      <c r="L22" s="503">
        <v>0</v>
      </c>
      <c r="M22" s="503">
        <v>0</v>
      </c>
      <c r="N22" s="503">
        <v>0</v>
      </c>
      <c r="O22" s="506">
        <v>0</v>
      </c>
      <c r="P22" s="169">
        <f t="shared" si="0"/>
        <v>0</v>
      </c>
      <c r="Q22" s="912"/>
      <c r="R22" s="124">
        <v>0</v>
      </c>
      <c r="S22" s="124">
        <v>0</v>
      </c>
      <c r="T22" s="909"/>
    </row>
    <row r="23" spans="1:20">
      <c r="A23" s="903"/>
      <c r="B23" s="149" t="s">
        <v>118</v>
      </c>
      <c r="C23" s="124">
        <v>511</v>
      </c>
      <c r="D23" s="501">
        <v>0</v>
      </c>
      <c r="E23" s="503">
        <v>0</v>
      </c>
      <c r="F23" s="503">
        <v>0</v>
      </c>
      <c r="G23" s="503">
        <v>0</v>
      </c>
      <c r="H23" s="503">
        <v>0</v>
      </c>
      <c r="I23" s="503">
        <v>0</v>
      </c>
      <c r="J23" s="503">
        <v>0</v>
      </c>
      <c r="K23" s="503">
        <v>0</v>
      </c>
      <c r="L23" s="503">
        <v>0</v>
      </c>
      <c r="M23" s="503">
        <v>0</v>
      </c>
      <c r="N23" s="503">
        <v>0</v>
      </c>
      <c r="O23" s="506">
        <v>0</v>
      </c>
      <c r="P23" s="169">
        <f t="shared" si="0"/>
        <v>0</v>
      </c>
      <c r="Q23" s="912"/>
      <c r="R23" s="124">
        <v>0</v>
      </c>
      <c r="S23" s="124">
        <v>0</v>
      </c>
      <c r="T23" s="909"/>
    </row>
    <row r="24" spans="1:20" ht="15" thickBot="1">
      <c r="A24" s="904"/>
      <c r="B24" s="341" t="s">
        <v>119</v>
      </c>
      <c r="C24" s="128">
        <v>0</v>
      </c>
      <c r="D24" s="500">
        <v>0</v>
      </c>
      <c r="E24" s="504">
        <v>0</v>
      </c>
      <c r="F24" s="504">
        <v>0</v>
      </c>
      <c r="G24" s="504">
        <v>0</v>
      </c>
      <c r="H24" s="504">
        <v>0</v>
      </c>
      <c r="I24" s="504">
        <v>0</v>
      </c>
      <c r="J24" s="504">
        <v>0</v>
      </c>
      <c r="K24" s="504">
        <v>0</v>
      </c>
      <c r="L24" s="504">
        <v>0</v>
      </c>
      <c r="M24" s="504">
        <v>0</v>
      </c>
      <c r="N24" s="504">
        <v>0</v>
      </c>
      <c r="O24" s="507">
        <v>0</v>
      </c>
      <c r="P24" s="170">
        <f t="shared" si="0"/>
        <v>0</v>
      </c>
      <c r="Q24" s="913"/>
      <c r="R24" s="128">
        <v>0</v>
      </c>
      <c r="S24" s="128">
        <v>0</v>
      </c>
      <c r="T24" s="909"/>
    </row>
    <row r="25" spans="1:20">
      <c r="A25" s="902" t="s">
        <v>123</v>
      </c>
      <c r="B25" s="337" t="s">
        <v>28</v>
      </c>
      <c r="C25" s="345">
        <v>287747</v>
      </c>
      <c r="D25" s="488">
        <v>36095</v>
      </c>
      <c r="E25" s="490">
        <v>36095</v>
      </c>
      <c r="F25" s="490">
        <v>36095</v>
      </c>
      <c r="G25" s="490">
        <v>36095</v>
      </c>
      <c r="H25" s="490">
        <v>36095</v>
      </c>
      <c r="I25" s="490">
        <v>36095</v>
      </c>
      <c r="J25" s="490">
        <v>36095</v>
      </c>
      <c r="K25" s="490">
        <v>36095</v>
      </c>
      <c r="L25" s="490">
        <v>37810</v>
      </c>
      <c r="M25" s="490">
        <v>37810</v>
      </c>
      <c r="N25" s="490">
        <v>37810</v>
      </c>
      <c r="O25" s="492">
        <v>37810</v>
      </c>
      <c r="P25" s="345">
        <f>SUM(D25:O25)</f>
        <v>440000</v>
      </c>
      <c r="Q25" s="905">
        <v>6370805</v>
      </c>
      <c r="R25" s="345">
        <v>489210</v>
      </c>
      <c r="S25" s="345">
        <v>447965</v>
      </c>
      <c r="T25" s="909"/>
    </row>
    <row r="26" spans="1:20">
      <c r="A26" s="903"/>
      <c r="B26" s="336" t="s">
        <v>117</v>
      </c>
      <c r="C26" s="301">
        <v>200712</v>
      </c>
      <c r="D26" s="497">
        <v>31667</v>
      </c>
      <c r="E26" s="470">
        <v>31667</v>
      </c>
      <c r="F26" s="470">
        <v>31667</v>
      </c>
      <c r="G26" s="470">
        <v>31667</v>
      </c>
      <c r="H26" s="470">
        <v>31667</v>
      </c>
      <c r="I26" s="470">
        <v>31667</v>
      </c>
      <c r="J26" s="470">
        <v>31667</v>
      </c>
      <c r="K26" s="470">
        <v>31667</v>
      </c>
      <c r="L26" s="470">
        <v>31666</v>
      </c>
      <c r="M26" s="470">
        <v>31666</v>
      </c>
      <c r="N26" s="470">
        <v>31666</v>
      </c>
      <c r="O26" s="471">
        <v>31666</v>
      </c>
      <c r="P26" s="301">
        <f>SUM(D26:O26)</f>
        <v>380000</v>
      </c>
      <c r="Q26" s="906"/>
      <c r="R26" s="301">
        <v>406350</v>
      </c>
      <c r="S26" s="301">
        <v>360000</v>
      </c>
      <c r="T26" s="909"/>
    </row>
    <row r="27" spans="1:20">
      <c r="A27" s="903"/>
      <c r="B27" s="149" t="s">
        <v>118</v>
      </c>
      <c r="C27" s="301">
        <v>4891</v>
      </c>
      <c r="D27" s="497">
        <v>1207</v>
      </c>
      <c r="E27" s="470">
        <v>1207</v>
      </c>
      <c r="F27" s="470">
        <v>1207</v>
      </c>
      <c r="G27" s="470">
        <v>1207</v>
      </c>
      <c r="H27" s="470">
        <v>1207</v>
      </c>
      <c r="I27" s="470">
        <v>1207</v>
      </c>
      <c r="J27" s="470">
        <v>1208</v>
      </c>
      <c r="K27" s="470">
        <v>1208</v>
      </c>
      <c r="L27" s="470">
        <v>2923</v>
      </c>
      <c r="M27" s="470">
        <v>2923</v>
      </c>
      <c r="N27" s="470">
        <v>2923</v>
      </c>
      <c r="O27" s="471">
        <v>2923</v>
      </c>
      <c r="P27" s="301">
        <f>SUM(D27:O27)</f>
        <v>21350</v>
      </c>
      <c r="Q27" s="906"/>
      <c r="R27" s="301">
        <v>21350</v>
      </c>
      <c r="S27" s="124">
        <v>0</v>
      </c>
      <c r="T27" s="909"/>
    </row>
    <row r="28" spans="1:20" ht="15" thickBot="1">
      <c r="A28" s="904"/>
      <c r="B28" s="341" t="s">
        <v>119</v>
      </c>
      <c r="C28" s="128">
        <v>0</v>
      </c>
      <c r="D28" s="129">
        <v>0</v>
      </c>
      <c r="E28" s="130">
        <v>0</v>
      </c>
      <c r="F28" s="130">
        <v>0</v>
      </c>
      <c r="G28" s="130">
        <v>0</v>
      </c>
      <c r="H28" s="130">
        <v>0</v>
      </c>
      <c r="I28" s="130">
        <v>0</v>
      </c>
      <c r="J28" s="130">
        <v>0</v>
      </c>
      <c r="K28" s="130">
        <v>0</v>
      </c>
      <c r="L28" s="130">
        <v>0</v>
      </c>
      <c r="M28" s="130">
        <v>0</v>
      </c>
      <c r="N28" s="130">
        <v>0</v>
      </c>
      <c r="O28" s="131">
        <v>0</v>
      </c>
      <c r="P28" s="128">
        <f t="shared" si="0"/>
        <v>0</v>
      </c>
      <c r="Q28" s="907"/>
      <c r="R28" s="128">
        <v>0</v>
      </c>
      <c r="S28" s="128">
        <v>0</v>
      </c>
      <c r="T28" s="909"/>
    </row>
    <row r="29" spans="1:20">
      <c r="A29" s="902" t="s">
        <v>124</v>
      </c>
      <c r="B29" s="337" t="s">
        <v>28</v>
      </c>
      <c r="C29" s="345">
        <v>115700</v>
      </c>
      <c r="D29" s="488">
        <v>11300</v>
      </c>
      <c r="E29" s="490">
        <v>11200</v>
      </c>
      <c r="F29" s="490">
        <v>11250</v>
      </c>
      <c r="G29" s="490">
        <v>10800</v>
      </c>
      <c r="H29" s="490">
        <v>10800</v>
      </c>
      <c r="I29" s="490">
        <v>10800</v>
      </c>
      <c r="J29" s="490">
        <v>10800</v>
      </c>
      <c r="K29" s="490">
        <v>10800</v>
      </c>
      <c r="L29" s="490">
        <v>10850</v>
      </c>
      <c r="M29" s="490">
        <v>12200</v>
      </c>
      <c r="N29" s="490">
        <v>12150</v>
      </c>
      <c r="O29" s="492">
        <v>12050</v>
      </c>
      <c r="P29" s="345">
        <f>SUM(D29:O29)</f>
        <v>135000</v>
      </c>
      <c r="Q29" s="905">
        <v>1984500</v>
      </c>
      <c r="R29" s="345">
        <v>147000</v>
      </c>
      <c r="S29" s="345">
        <v>159000</v>
      </c>
      <c r="T29" s="909"/>
    </row>
    <row r="30" spans="1:20">
      <c r="A30" s="903"/>
      <c r="B30" s="336" t="s">
        <v>117</v>
      </c>
      <c r="C30" s="301">
        <v>91419</v>
      </c>
      <c r="D30" s="497">
        <v>9300</v>
      </c>
      <c r="E30" s="470">
        <v>9200</v>
      </c>
      <c r="F30" s="470">
        <v>9300</v>
      </c>
      <c r="G30" s="470">
        <v>9800</v>
      </c>
      <c r="H30" s="470">
        <v>9900</v>
      </c>
      <c r="I30" s="470">
        <v>9900</v>
      </c>
      <c r="J30" s="470">
        <v>9900</v>
      </c>
      <c r="K30" s="470">
        <v>9900</v>
      </c>
      <c r="L30" s="470">
        <v>9800</v>
      </c>
      <c r="M30" s="470">
        <v>9200</v>
      </c>
      <c r="N30" s="470">
        <v>9200</v>
      </c>
      <c r="O30" s="471">
        <v>9600</v>
      </c>
      <c r="P30" s="301">
        <f>SUM(D30:O30)</f>
        <v>115000</v>
      </c>
      <c r="Q30" s="906"/>
      <c r="R30" s="301">
        <v>125000</v>
      </c>
      <c r="S30" s="301">
        <v>138000</v>
      </c>
      <c r="T30" s="909"/>
    </row>
    <row r="31" spans="1:20">
      <c r="A31" s="903"/>
      <c r="B31" s="149" t="s">
        <v>118</v>
      </c>
      <c r="C31" s="301">
        <v>23940</v>
      </c>
      <c r="D31" s="497">
        <v>2000</v>
      </c>
      <c r="E31" s="470">
        <v>2000</v>
      </c>
      <c r="F31" s="470">
        <v>1950</v>
      </c>
      <c r="G31" s="470">
        <v>1000</v>
      </c>
      <c r="H31" s="338">
        <v>900</v>
      </c>
      <c r="I31" s="338">
        <v>900</v>
      </c>
      <c r="J31" s="338">
        <v>900</v>
      </c>
      <c r="K31" s="338">
        <v>900</v>
      </c>
      <c r="L31" s="470">
        <v>1050</v>
      </c>
      <c r="M31" s="470">
        <v>3000</v>
      </c>
      <c r="N31" s="470">
        <v>2950</v>
      </c>
      <c r="O31" s="471">
        <v>2450</v>
      </c>
      <c r="P31" s="301">
        <f>SUM(D31:O31)</f>
        <v>20000</v>
      </c>
      <c r="Q31" s="906"/>
      <c r="R31" s="301">
        <v>22000</v>
      </c>
      <c r="S31" s="301">
        <v>21000</v>
      </c>
      <c r="T31" s="909"/>
    </row>
    <row r="32" spans="1:20" ht="15" thickBot="1">
      <c r="A32" s="904"/>
      <c r="B32" s="341" t="s">
        <v>119</v>
      </c>
      <c r="C32" s="128">
        <v>0</v>
      </c>
      <c r="D32" s="129">
        <v>0</v>
      </c>
      <c r="E32" s="130">
        <v>0</v>
      </c>
      <c r="F32" s="130">
        <v>0</v>
      </c>
      <c r="G32" s="130">
        <v>0</v>
      </c>
      <c r="H32" s="130">
        <v>0</v>
      </c>
      <c r="I32" s="130">
        <v>0</v>
      </c>
      <c r="J32" s="130">
        <v>0</v>
      </c>
      <c r="K32" s="130">
        <v>0</v>
      </c>
      <c r="L32" s="130">
        <v>0</v>
      </c>
      <c r="M32" s="130">
        <v>0</v>
      </c>
      <c r="N32" s="130">
        <v>0</v>
      </c>
      <c r="O32" s="131">
        <v>0</v>
      </c>
      <c r="P32" s="128">
        <f t="shared" si="0"/>
        <v>0</v>
      </c>
      <c r="Q32" s="907"/>
      <c r="R32" s="128">
        <v>0</v>
      </c>
      <c r="S32" s="128">
        <v>0</v>
      </c>
      <c r="T32" s="909"/>
    </row>
    <row r="33" spans="1:20" ht="14.25" customHeight="1">
      <c r="A33" s="902" t="s">
        <v>125</v>
      </c>
      <c r="B33" s="337" t="s">
        <v>28</v>
      </c>
      <c r="C33" s="345">
        <v>127931</v>
      </c>
      <c r="D33" s="488">
        <v>11300</v>
      </c>
      <c r="E33" s="490">
        <v>11200</v>
      </c>
      <c r="F33" s="490">
        <v>11000</v>
      </c>
      <c r="G33" s="490">
        <v>10700</v>
      </c>
      <c r="H33" s="490">
        <v>10600</v>
      </c>
      <c r="I33" s="490">
        <v>10600</v>
      </c>
      <c r="J33" s="490">
        <v>10600</v>
      </c>
      <c r="K33" s="490">
        <v>11000</v>
      </c>
      <c r="L33" s="490">
        <v>11200</v>
      </c>
      <c r="M33" s="490">
        <v>11200</v>
      </c>
      <c r="N33" s="490">
        <v>11300</v>
      </c>
      <c r="O33" s="492">
        <v>11300</v>
      </c>
      <c r="P33" s="345">
        <f>SUM(D33:O33)</f>
        <v>132000</v>
      </c>
      <c r="Q33" s="905">
        <v>1292345</v>
      </c>
      <c r="R33" s="345">
        <v>132000</v>
      </c>
      <c r="S33" s="345">
        <v>78000</v>
      </c>
      <c r="T33" s="909"/>
    </row>
    <row r="34" spans="1:20">
      <c r="A34" s="903"/>
      <c r="B34" s="336" t="s">
        <v>117</v>
      </c>
      <c r="C34" s="301">
        <v>71298</v>
      </c>
      <c r="D34" s="497">
        <v>4650</v>
      </c>
      <c r="E34" s="470">
        <v>4650</v>
      </c>
      <c r="F34" s="470">
        <v>4650</v>
      </c>
      <c r="G34" s="470">
        <v>4650</v>
      </c>
      <c r="H34" s="470">
        <v>4650</v>
      </c>
      <c r="I34" s="470">
        <v>4700</v>
      </c>
      <c r="J34" s="470">
        <v>4700</v>
      </c>
      <c r="K34" s="470">
        <v>4700</v>
      </c>
      <c r="L34" s="470">
        <v>4700</v>
      </c>
      <c r="M34" s="470">
        <v>4650</v>
      </c>
      <c r="N34" s="470">
        <v>4650</v>
      </c>
      <c r="O34" s="471">
        <v>4650</v>
      </c>
      <c r="P34" s="301">
        <f>SUM(D34:O34)</f>
        <v>56000</v>
      </c>
      <c r="Q34" s="906"/>
      <c r="R34" s="301">
        <v>56000</v>
      </c>
      <c r="S34" s="301">
        <v>56000</v>
      </c>
      <c r="T34" s="909"/>
    </row>
    <row r="35" spans="1:20">
      <c r="A35" s="903"/>
      <c r="B35" s="149" t="s">
        <v>118</v>
      </c>
      <c r="C35" s="301">
        <v>66451</v>
      </c>
      <c r="D35" s="497">
        <v>6650</v>
      </c>
      <c r="E35" s="470">
        <v>6550</v>
      </c>
      <c r="F35" s="470">
        <v>6350</v>
      </c>
      <c r="G35" s="470">
        <v>6050</v>
      </c>
      <c r="H35" s="470">
        <v>5950</v>
      </c>
      <c r="I35" s="470">
        <v>5900</v>
      </c>
      <c r="J35" s="470">
        <v>5900</v>
      </c>
      <c r="K35" s="470">
        <v>6300</v>
      </c>
      <c r="L35" s="470">
        <v>6500</v>
      </c>
      <c r="M35" s="470">
        <v>6550</v>
      </c>
      <c r="N35" s="470">
        <v>6650</v>
      </c>
      <c r="O35" s="471">
        <v>6650</v>
      </c>
      <c r="P35" s="301">
        <f>SUM(D35:O35)</f>
        <v>76000</v>
      </c>
      <c r="Q35" s="906"/>
      <c r="R35" s="301">
        <v>76000</v>
      </c>
      <c r="S35" s="301">
        <v>22000</v>
      </c>
      <c r="T35" s="909"/>
    </row>
    <row r="36" spans="1:20" ht="15" thickBot="1">
      <c r="A36" s="904"/>
      <c r="B36" s="341" t="s">
        <v>119</v>
      </c>
      <c r="C36" s="128">
        <v>0</v>
      </c>
      <c r="D36" s="129">
        <v>0</v>
      </c>
      <c r="E36" s="130">
        <v>0</v>
      </c>
      <c r="F36" s="130">
        <v>0</v>
      </c>
      <c r="G36" s="130">
        <v>0</v>
      </c>
      <c r="H36" s="130">
        <v>0</v>
      </c>
      <c r="I36" s="130">
        <v>0</v>
      </c>
      <c r="J36" s="130">
        <v>0</v>
      </c>
      <c r="K36" s="130">
        <v>0</v>
      </c>
      <c r="L36" s="130">
        <v>0</v>
      </c>
      <c r="M36" s="130">
        <v>0</v>
      </c>
      <c r="N36" s="130">
        <v>0</v>
      </c>
      <c r="O36" s="131">
        <v>0</v>
      </c>
      <c r="P36" s="128">
        <f t="shared" si="0"/>
        <v>0</v>
      </c>
      <c r="Q36" s="907"/>
      <c r="R36" s="128">
        <v>0</v>
      </c>
      <c r="S36" s="128">
        <v>0</v>
      </c>
      <c r="T36" s="909"/>
    </row>
    <row r="37" spans="1:20" ht="14.25" customHeight="1">
      <c r="A37" s="902" t="s">
        <v>126</v>
      </c>
      <c r="B37" s="337" t="s">
        <v>28</v>
      </c>
      <c r="C37" s="345">
        <v>1370068</v>
      </c>
      <c r="D37" s="488">
        <v>113100</v>
      </c>
      <c r="E37" s="490">
        <v>109200</v>
      </c>
      <c r="F37" s="490">
        <v>117000</v>
      </c>
      <c r="G37" s="490">
        <v>117000</v>
      </c>
      <c r="H37" s="490">
        <v>117000</v>
      </c>
      <c r="I37" s="490">
        <v>117000</v>
      </c>
      <c r="J37" s="490">
        <v>120900</v>
      </c>
      <c r="K37" s="490">
        <v>120900</v>
      </c>
      <c r="L37" s="490">
        <v>117000</v>
      </c>
      <c r="M37" s="490">
        <v>120900</v>
      </c>
      <c r="N37" s="490">
        <v>113100</v>
      </c>
      <c r="O37" s="492">
        <v>116900</v>
      </c>
      <c r="P37" s="345">
        <f t="shared" ref="P37:P49" si="2">SUM(D37:O37)</f>
        <v>1400000</v>
      </c>
      <c r="Q37" s="905"/>
      <c r="R37" s="345">
        <v>1400000</v>
      </c>
      <c r="S37" s="345">
        <v>1400000</v>
      </c>
      <c r="T37" s="909"/>
    </row>
    <row r="38" spans="1:20">
      <c r="A38" s="903"/>
      <c r="B38" s="336" t="s">
        <v>117</v>
      </c>
      <c r="C38" s="301">
        <v>894133</v>
      </c>
      <c r="D38" s="497">
        <v>75000</v>
      </c>
      <c r="E38" s="470">
        <v>75000</v>
      </c>
      <c r="F38" s="470">
        <v>75000</v>
      </c>
      <c r="G38" s="470">
        <v>75000</v>
      </c>
      <c r="H38" s="470">
        <v>75000</v>
      </c>
      <c r="I38" s="470">
        <v>75000</v>
      </c>
      <c r="J38" s="470">
        <v>75000</v>
      </c>
      <c r="K38" s="470">
        <v>75000</v>
      </c>
      <c r="L38" s="470">
        <v>75000</v>
      </c>
      <c r="M38" s="470">
        <v>75000</v>
      </c>
      <c r="N38" s="470">
        <v>75000</v>
      </c>
      <c r="O38" s="471">
        <v>75000</v>
      </c>
      <c r="P38" s="301">
        <f t="shared" si="2"/>
        <v>900000</v>
      </c>
      <c r="Q38" s="906"/>
      <c r="R38" s="301">
        <v>900000</v>
      </c>
      <c r="S38" s="301">
        <v>900000</v>
      </c>
      <c r="T38" s="909"/>
    </row>
    <row r="39" spans="1:20">
      <c r="A39" s="903"/>
      <c r="B39" s="149" t="s">
        <v>118</v>
      </c>
      <c r="C39" s="301">
        <v>385676</v>
      </c>
      <c r="D39" s="497">
        <v>37170</v>
      </c>
      <c r="E39" s="470">
        <v>35120</v>
      </c>
      <c r="F39" s="470">
        <v>37070</v>
      </c>
      <c r="G39" s="470">
        <v>37070</v>
      </c>
      <c r="H39" s="470">
        <v>38070</v>
      </c>
      <c r="I39" s="470">
        <v>38070</v>
      </c>
      <c r="J39" s="470">
        <v>38080</v>
      </c>
      <c r="K39" s="470">
        <v>38080</v>
      </c>
      <c r="L39" s="470">
        <v>39070</v>
      </c>
      <c r="M39" s="470">
        <v>39060</v>
      </c>
      <c r="N39" s="470">
        <v>37070</v>
      </c>
      <c r="O39" s="471">
        <v>37070</v>
      </c>
      <c r="P39" s="301">
        <f t="shared" si="2"/>
        <v>451000</v>
      </c>
      <c r="Q39" s="906"/>
      <c r="R39" s="301">
        <v>451000</v>
      </c>
      <c r="S39" s="301">
        <v>451000</v>
      </c>
      <c r="T39" s="909"/>
    </row>
    <row r="40" spans="1:20" ht="15" thickBot="1">
      <c r="A40" s="904"/>
      <c r="B40" s="341" t="s">
        <v>119</v>
      </c>
      <c r="C40" s="511">
        <v>21234</v>
      </c>
      <c r="D40" s="512">
        <v>3000</v>
      </c>
      <c r="E40" s="514">
        <v>3000</v>
      </c>
      <c r="F40" s="514">
        <v>4000</v>
      </c>
      <c r="G40" s="514">
        <v>4000</v>
      </c>
      <c r="H40" s="514">
        <v>3000</v>
      </c>
      <c r="I40" s="514">
        <v>3000</v>
      </c>
      <c r="J40" s="514">
        <v>3000</v>
      </c>
      <c r="K40" s="514">
        <v>5000</v>
      </c>
      <c r="L40" s="514">
        <v>6000</v>
      </c>
      <c r="M40" s="514">
        <v>7000</v>
      </c>
      <c r="N40" s="514">
        <v>5000</v>
      </c>
      <c r="O40" s="523">
        <v>3000</v>
      </c>
      <c r="P40" s="511">
        <f t="shared" si="2"/>
        <v>49000</v>
      </c>
      <c r="Q40" s="907"/>
      <c r="R40" s="511">
        <v>49000</v>
      </c>
      <c r="S40" s="511">
        <v>49000</v>
      </c>
      <c r="T40" s="909"/>
    </row>
    <row r="41" spans="1:20" ht="14.25" customHeight="1">
      <c r="A41" s="902" t="s">
        <v>127</v>
      </c>
      <c r="B41" s="337" t="s">
        <v>28</v>
      </c>
      <c r="C41" s="345">
        <v>945861</v>
      </c>
      <c r="D41" s="488">
        <v>85000</v>
      </c>
      <c r="E41" s="490">
        <v>100000</v>
      </c>
      <c r="F41" s="490">
        <v>110000</v>
      </c>
      <c r="G41" s="490">
        <v>115000</v>
      </c>
      <c r="H41" s="490">
        <v>115000</v>
      </c>
      <c r="I41" s="490">
        <v>120000</v>
      </c>
      <c r="J41" s="490">
        <v>120000</v>
      </c>
      <c r="K41" s="490">
        <v>120000</v>
      </c>
      <c r="L41" s="490">
        <v>120000</v>
      </c>
      <c r="M41" s="490">
        <v>120000</v>
      </c>
      <c r="N41" s="490">
        <v>115000</v>
      </c>
      <c r="O41" s="492">
        <v>85000</v>
      </c>
      <c r="P41" s="345">
        <f t="shared" si="2"/>
        <v>1325000</v>
      </c>
      <c r="Q41" s="905">
        <v>13.7</v>
      </c>
      <c r="R41" s="345">
        <v>1400000</v>
      </c>
      <c r="S41" s="345">
        <v>1500000</v>
      </c>
      <c r="T41" s="909"/>
    </row>
    <row r="42" spans="1:20">
      <c r="A42" s="916"/>
      <c r="B42" s="336" t="s">
        <v>117</v>
      </c>
      <c r="C42" s="301">
        <v>446018</v>
      </c>
      <c r="D42" s="497">
        <v>40000</v>
      </c>
      <c r="E42" s="470">
        <v>50000</v>
      </c>
      <c r="F42" s="470">
        <v>50000</v>
      </c>
      <c r="G42" s="470">
        <v>50000</v>
      </c>
      <c r="H42" s="470">
        <v>50000</v>
      </c>
      <c r="I42" s="470">
        <v>50000</v>
      </c>
      <c r="J42" s="470">
        <v>50000</v>
      </c>
      <c r="K42" s="470">
        <v>50000</v>
      </c>
      <c r="L42" s="470">
        <v>50000</v>
      </c>
      <c r="M42" s="470">
        <v>50000</v>
      </c>
      <c r="N42" s="470">
        <v>50000</v>
      </c>
      <c r="O42" s="471">
        <v>40000</v>
      </c>
      <c r="P42" s="301">
        <f t="shared" si="2"/>
        <v>580000</v>
      </c>
      <c r="Q42" s="906"/>
      <c r="R42" s="301">
        <v>620000</v>
      </c>
      <c r="S42" s="301">
        <v>700000</v>
      </c>
      <c r="T42" s="909"/>
    </row>
    <row r="43" spans="1:20">
      <c r="A43" s="916"/>
      <c r="B43" s="149" t="s">
        <v>118</v>
      </c>
      <c r="C43" s="301">
        <v>37478</v>
      </c>
      <c r="D43" s="497">
        <v>9500</v>
      </c>
      <c r="E43" s="470">
        <v>12000</v>
      </c>
      <c r="F43" s="470">
        <v>12000</v>
      </c>
      <c r="G43" s="470">
        <v>12000</v>
      </c>
      <c r="H43" s="470">
        <v>12000</v>
      </c>
      <c r="I43" s="470">
        <v>12000</v>
      </c>
      <c r="J43" s="470">
        <v>12000</v>
      </c>
      <c r="K43" s="470">
        <v>20000</v>
      </c>
      <c r="L43" s="470">
        <v>20000</v>
      </c>
      <c r="M43" s="470">
        <v>20000</v>
      </c>
      <c r="N43" s="470">
        <v>13500</v>
      </c>
      <c r="O43" s="471">
        <v>10000</v>
      </c>
      <c r="P43" s="301">
        <f t="shared" si="2"/>
        <v>165000</v>
      </c>
      <c r="Q43" s="906"/>
      <c r="R43" s="301">
        <v>165000</v>
      </c>
      <c r="S43" s="301">
        <v>180000</v>
      </c>
      <c r="T43" s="909"/>
    </row>
    <row r="44" spans="1:20" ht="15" thickBot="1">
      <c r="A44" s="917"/>
      <c r="B44" s="341" t="s">
        <v>119</v>
      </c>
      <c r="C44" s="511">
        <v>352916</v>
      </c>
      <c r="D44" s="512">
        <v>40000</v>
      </c>
      <c r="E44" s="514">
        <v>50000</v>
      </c>
      <c r="F44" s="514">
        <v>50000</v>
      </c>
      <c r="G44" s="514">
        <v>50000</v>
      </c>
      <c r="H44" s="514">
        <v>50000</v>
      </c>
      <c r="I44" s="514">
        <v>50000</v>
      </c>
      <c r="J44" s="514">
        <v>50000</v>
      </c>
      <c r="K44" s="514">
        <v>50000</v>
      </c>
      <c r="L44" s="514">
        <v>50000</v>
      </c>
      <c r="M44" s="514">
        <v>50000</v>
      </c>
      <c r="N44" s="514">
        <v>50000</v>
      </c>
      <c r="O44" s="523">
        <v>40000</v>
      </c>
      <c r="P44" s="511">
        <f t="shared" si="2"/>
        <v>580000</v>
      </c>
      <c r="Q44" s="907"/>
      <c r="R44" s="511">
        <v>615000</v>
      </c>
      <c r="S44" s="511">
        <v>620000</v>
      </c>
      <c r="T44" s="909"/>
    </row>
    <row r="45" spans="1:20" ht="48.75" customHeight="1" thickBot="1">
      <c r="A45" s="748" t="s">
        <v>128</v>
      </c>
      <c r="B45" s="749"/>
      <c r="C45" s="459">
        <f>C9+C13+C17+C21+C25+C29+C33+C37+C41</f>
        <v>5443548</v>
      </c>
      <c r="D45" s="513">
        <f t="shared" ref="D45:O45" si="3">D9+D13+D17+D21+D25+D29+D33+D37+D41</f>
        <v>493052</v>
      </c>
      <c r="E45" s="515">
        <f t="shared" si="3"/>
        <v>497515</v>
      </c>
      <c r="F45" s="515">
        <f t="shared" si="3"/>
        <v>519951</v>
      </c>
      <c r="G45" s="515">
        <f t="shared" si="3"/>
        <v>532867</v>
      </c>
      <c r="H45" s="515">
        <f t="shared" si="3"/>
        <v>528980</v>
      </c>
      <c r="I45" s="515">
        <f t="shared" si="3"/>
        <v>529329</v>
      </c>
      <c r="J45" s="515">
        <f t="shared" si="3"/>
        <v>543153</v>
      </c>
      <c r="K45" s="515">
        <f t="shared" si="3"/>
        <v>543379</v>
      </c>
      <c r="L45" s="515">
        <f t="shared" si="3"/>
        <v>540132</v>
      </c>
      <c r="M45" s="515">
        <f t="shared" si="3"/>
        <v>550794</v>
      </c>
      <c r="N45" s="515">
        <f t="shared" si="3"/>
        <v>527216</v>
      </c>
      <c r="O45" s="524">
        <f t="shared" si="3"/>
        <v>506332</v>
      </c>
      <c r="P45" s="459">
        <f t="shared" si="2"/>
        <v>6312700</v>
      </c>
      <c r="Q45" s="905" t="s">
        <v>129</v>
      </c>
      <c r="R45" s="459">
        <f t="shared" ref="R45:S48" si="4">R9+R13+R17+R21+R25+R29+R33+R37+R41</f>
        <v>6808910</v>
      </c>
      <c r="S45" s="459">
        <f t="shared" si="4"/>
        <v>6920665</v>
      </c>
      <c r="T45" s="909"/>
    </row>
    <row r="46" spans="1:20" ht="43.5" customHeight="1" thickBot="1">
      <c r="A46" s="748" t="s">
        <v>130</v>
      </c>
      <c r="B46" s="749"/>
      <c r="C46" s="459">
        <f t="shared" ref="C46:O46" si="5">C10+C14+C18+C22+C26+C30+C34+C38+C42</f>
        <v>4213001</v>
      </c>
      <c r="D46" s="513">
        <f t="shared" si="5"/>
        <v>378073</v>
      </c>
      <c r="E46" s="515">
        <f t="shared" si="5"/>
        <v>382643</v>
      </c>
      <c r="F46" s="515">
        <f t="shared" si="5"/>
        <v>386959</v>
      </c>
      <c r="G46" s="515">
        <f t="shared" si="5"/>
        <v>392068</v>
      </c>
      <c r="H46" s="515">
        <f t="shared" si="5"/>
        <v>388578</v>
      </c>
      <c r="I46" s="515">
        <f t="shared" si="5"/>
        <v>387708</v>
      </c>
      <c r="J46" s="515">
        <f t="shared" si="5"/>
        <v>396778</v>
      </c>
      <c r="K46" s="515">
        <f t="shared" si="5"/>
        <v>396434</v>
      </c>
      <c r="L46" s="515">
        <f t="shared" si="5"/>
        <v>392080</v>
      </c>
      <c r="M46" s="515">
        <f t="shared" si="5"/>
        <v>395990</v>
      </c>
      <c r="N46" s="515">
        <f t="shared" si="5"/>
        <v>386858</v>
      </c>
      <c r="O46" s="524">
        <f t="shared" si="5"/>
        <v>381831</v>
      </c>
      <c r="P46" s="459">
        <f t="shared" si="2"/>
        <v>4666000</v>
      </c>
      <c r="Q46" s="906"/>
      <c r="R46" s="459">
        <f t="shared" si="4"/>
        <v>5077350</v>
      </c>
      <c r="S46" s="459">
        <f t="shared" si="4"/>
        <v>5254000</v>
      </c>
      <c r="T46" s="909"/>
    </row>
    <row r="47" spans="1:20" ht="59.25" customHeight="1" thickBot="1">
      <c r="A47" s="748" t="s">
        <v>131</v>
      </c>
      <c r="B47" s="749"/>
      <c r="C47" s="459">
        <f t="shared" ref="C47:O47" si="6">C11+C15+C19+C23+C27+C31+C35+C39+C43</f>
        <v>591678</v>
      </c>
      <c r="D47" s="513">
        <f t="shared" si="6"/>
        <v>70412</v>
      </c>
      <c r="E47" s="515">
        <f t="shared" si="6"/>
        <v>70150</v>
      </c>
      <c r="F47" s="515">
        <f t="shared" si="6"/>
        <v>72173</v>
      </c>
      <c r="G47" s="515">
        <f t="shared" si="6"/>
        <v>74767</v>
      </c>
      <c r="H47" s="515">
        <f t="shared" si="6"/>
        <v>74931</v>
      </c>
      <c r="I47" s="515">
        <f t="shared" si="6"/>
        <v>71959</v>
      </c>
      <c r="J47" s="515">
        <f t="shared" si="6"/>
        <v>72426</v>
      </c>
      <c r="K47" s="515">
        <f t="shared" si="6"/>
        <v>80746</v>
      </c>
      <c r="L47" s="515">
        <f t="shared" si="6"/>
        <v>86975</v>
      </c>
      <c r="M47" s="515">
        <f t="shared" si="6"/>
        <v>89546</v>
      </c>
      <c r="N47" s="515">
        <f t="shared" si="6"/>
        <v>79947</v>
      </c>
      <c r="O47" s="524">
        <f t="shared" si="6"/>
        <v>76518</v>
      </c>
      <c r="P47" s="459">
        <f t="shared" si="2"/>
        <v>920550</v>
      </c>
      <c r="Q47" s="906"/>
      <c r="R47" s="459">
        <f t="shared" si="4"/>
        <v>979750</v>
      </c>
      <c r="S47" s="459">
        <f t="shared" si="4"/>
        <v>866400</v>
      </c>
      <c r="T47" s="909"/>
    </row>
    <row r="48" spans="1:20" ht="46.5" customHeight="1" thickBot="1">
      <c r="A48" s="748" t="s">
        <v>132</v>
      </c>
      <c r="B48" s="749"/>
      <c r="C48" s="459">
        <f t="shared" ref="C48:O48" si="7">C12+C16+C20+C24+C28+C32+C36+C40+C44</f>
        <v>374150</v>
      </c>
      <c r="D48" s="513">
        <f t="shared" si="7"/>
        <v>43185</v>
      </c>
      <c r="E48" s="515">
        <f t="shared" si="7"/>
        <v>53165</v>
      </c>
      <c r="F48" s="515">
        <f t="shared" si="7"/>
        <v>54160</v>
      </c>
      <c r="G48" s="515">
        <f t="shared" si="7"/>
        <v>54150</v>
      </c>
      <c r="H48" s="515">
        <f t="shared" si="7"/>
        <v>53175</v>
      </c>
      <c r="I48" s="515">
        <f t="shared" si="7"/>
        <v>53165</v>
      </c>
      <c r="J48" s="515">
        <f t="shared" si="7"/>
        <v>53175</v>
      </c>
      <c r="K48" s="515">
        <f t="shared" si="7"/>
        <v>55175</v>
      </c>
      <c r="L48" s="515">
        <f t="shared" si="7"/>
        <v>56160</v>
      </c>
      <c r="M48" s="515">
        <f t="shared" si="7"/>
        <v>57175</v>
      </c>
      <c r="N48" s="515">
        <f t="shared" si="7"/>
        <v>55150</v>
      </c>
      <c r="O48" s="524">
        <f t="shared" si="7"/>
        <v>43165</v>
      </c>
      <c r="P48" s="459">
        <f t="shared" si="2"/>
        <v>631000</v>
      </c>
      <c r="Q48" s="906"/>
      <c r="R48" s="459">
        <f t="shared" si="4"/>
        <v>666000</v>
      </c>
      <c r="S48" s="459">
        <f t="shared" si="4"/>
        <v>671000</v>
      </c>
      <c r="T48" s="909"/>
    </row>
    <row r="49" spans="1:20" ht="31.5" customHeight="1" thickBot="1">
      <c r="A49" s="897" t="s">
        <v>133</v>
      </c>
      <c r="B49" s="898"/>
      <c r="C49" s="516">
        <f t="shared" ref="C49:O49" si="8">C45-C48</f>
        <v>5069398</v>
      </c>
      <c r="D49" s="517">
        <f t="shared" si="8"/>
        <v>449867</v>
      </c>
      <c r="E49" s="518">
        <f t="shared" si="8"/>
        <v>444350</v>
      </c>
      <c r="F49" s="518">
        <f t="shared" si="8"/>
        <v>465791</v>
      </c>
      <c r="G49" s="518">
        <f t="shared" si="8"/>
        <v>478717</v>
      </c>
      <c r="H49" s="518">
        <f t="shared" si="8"/>
        <v>475805</v>
      </c>
      <c r="I49" s="518">
        <f t="shared" si="8"/>
        <v>476164</v>
      </c>
      <c r="J49" s="518">
        <f t="shared" si="8"/>
        <v>489978</v>
      </c>
      <c r="K49" s="518">
        <f t="shared" si="8"/>
        <v>488204</v>
      </c>
      <c r="L49" s="518">
        <f t="shared" si="8"/>
        <v>483972</v>
      </c>
      <c r="M49" s="518">
        <f t="shared" si="8"/>
        <v>493619</v>
      </c>
      <c r="N49" s="518">
        <f t="shared" si="8"/>
        <v>472066</v>
      </c>
      <c r="O49" s="525">
        <f t="shared" si="8"/>
        <v>463167</v>
      </c>
      <c r="P49" s="516">
        <f t="shared" si="2"/>
        <v>5681700</v>
      </c>
      <c r="Q49" s="907"/>
      <c r="R49" s="516">
        <f>R45-R48</f>
        <v>6142910</v>
      </c>
      <c r="S49" s="516">
        <f>S45-S48</f>
        <v>6249665</v>
      </c>
      <c r="T49" s="910"/>
    </row>
    <row r="50" spans="1:20">
      <c r="A50" s="281"/>
      <c r="B50" s="281"/>
      <c r="C50" s="281"/>
      <c r="D50" s="281"/>
      <c r="E50" s="281"/>
      <c r="F50" s="281"/>
      <c r="G50" s="281"/>
      <c r="H50" s="281"/>
      <c r="I50" s="281"/>
      <c r="J50" s="281"/>
      <c r="K50" s="281"/>
      <c r="L50" s="281"/>
      <c r="M50" s="281"/>
      <c r="N50" s="281"/>
      <c r="O50" s="281"/>
      <c r="P50" s="281"/>
      <c r="Q50" s="281"/>
      <c r="R50" s="281"/>
      <c r="S50" s="281"/>
      <c r="T50" s="281"/>
    </row>
    <row r="51" spans="1:20">
      <c r="A51" s="171"/>
      <c r="B51" s="171"/>
      <c r="C51" s="171"/>
      <c r="D51" s="171"/>
      <c r="E51" s="171"/>
      <c r="F51" s="171"/>
      <c r="G51" s="171"/>
      <c r="H51" s="171"/>
      <c r="I51" s="171"/>
      <c r="J51" s="171"/>
      <c r="K51" s="171"/>
      <c r="L51" s="171"/>
      <c r="M51" s="171"/>
      <c r="N51" s="171"/>
      <c r="O51" s="171"/>
    </row>
    <row r="52" spans="1:20" ht="15" thickBot="1">
      <c r="A52" s="171"/>
      <c r="B52" s="171"/>
      <c r="C52" s="171"/>
      <c r="D52" s="171"/>
      <c r="E52" s="171"/>
      <c r="F52" s="171"/>
      <c r="G52" s="171"/>
      <c r="H52" s="171"/>
      <c r="I52" s="171"/>
      <c r="J52" s="171"/>
      <c r="K52" s="171"/>
      <c r="L52" s="171"/>
      <c r="M52" s="171"/>
      <c r="N52" s="171"/>
      <c r="O52" s="171"/>
    </row>
    <row r="53" spans="1:20">
      <c r="A53" s="618" t="s">
        <v>134</v>
      </c>
      <c r="B53" s="609"/>
      <c r="C53" s="609"/>
      <c r="D53" s="609"/>
      <c r="E53" s="609"/>
      <c r="F53" s="609"/>
      <c r="G53" s="610"/>
      <c r="H53" s="230"/>
      <c r="I53" s="230"/>
      <c r="J53" s="230"/>
      <c r="K53" s="230"/>
      <c r="L53" s="171"/>
      <c r="M53" s="172"/>
      <c r="N53" s="171"/>
      <c r="O53" s="171"/>
    </row>
    <row r="54" spans="1:20">
      <c r="A54" s="613" t="s">
        <v>356</v>
      </c>
      <c r="B54" s="611"/>
      <c r="C54" s="611"/>
      <c r="D54" s="611"/>
      <c r="E54" s="611"/>
      <c r="F54" s="611"/>
      <c r="G54" s="612"/>
      <c r="H54" s="230"/>
      <c r="I54" s="230"/>
      <c r="J54" s="230"/>
      <c r="K54" s="230"/>
      <c r="L54" s="171"/>
      <c r="M54" s="171"/>
      <c r="N54" s="171"/>
      <c r="O54" s="171"/>
    </row>
    <row r="55" spans="1:20">
      <c r="A55" s="613" t="s">
        <v>357</v>
      </c>
      <c r="B55" s="611"/>
      <c r="C55" s="611"/>
      <c r="D55" s="611"/>
      <c r="E55" s="611"/>
      <c r="F55" s="611"/>
      <c r="G55" s="612"/>
      <c r="H55" s="230"/>
      <c r="I55" s="230"/>
      <c r="J55" s="230"/>
      <c r="K55" s="230"/>
      <c r="L55" s="171"/>
      <c r="M55" s="171"/>
      <c r="N55" s="171"/>
      <c r="O55" s="171"/>
    </row>
    <row r="56" spans="1:20">
      <c r="A56" s="613" t="s">
        <v>358</v>
      </c>
      <c r="B56" s="611"/>
      <c r="C56" s="611"/>
      <c r="D56" s="611"/>
      <c r="E56" s="611"/>
      <c r="F56" s="611"/>
      <c r="G56" s="612"/>
      <c r="H56" s="230"/>
      <c r="I56" s="230"/>
      <c r="J56" s="230"/>
      <c r="K56" s="230"/>
      <c r="L56" s="171"/>
      <c r="M56" s="171"/>
      <c r="N56" s="171"/>
      <c r="O56" s="171"/>
    </row>
    <row r="57" spans="1:20">
      <c r="A57" s="613" t="s">
        <v>359</v>
      </c>
      <c r="B57" s="611"/>
      <c r="C57" s="611"/>
      <c r="D57" s="611"/>
      <c r="E57" s="611"/>
      <c r="F57" s="611"/>
      <c r="G57" s="612"/>
      <c r="H57" s="230"/>
      <c r="I57" s="230"/>
      <c r="J57" s="230"/>
      <c r="K57" s="230"/>
      <c r="L57" s="171"/>
      <c r="M57" s="171"/>
      <c r="N57" s="171"/>
      <c r="O57" s="171"/>
    </row>
    <row r="58" spans="1:20">
      <c r="A58" s="613" t="s">
        <v>135</v>
      </c>
      <c r="B58" s="611"/>
      <c r="C58" s="611"/>
      <c r="D58" s="611"/>
      <c r="E58" s="611"/>
      <c r="F58" s="611"/>
      <c r="G58" s="612"/>
      <c r="H58" s="230"/>
      <c r="I58" s="230"/>
      <c r="J58" s="230"/>
      <c r="K58" s="230"/>
      <c r="L58" s="171"/>
      <c r="M58" s="171"/>
      <c r="N58" s="171"/>
      <c r="O58" s="171"/>
    </row>
    <row r="59" spans="1:20">
      <c r="A59" s="613" t="s">
        <v>136</v>
      </c>
      <c r="B59" s="611"/>
      <c r="C59" s="611"/>
      <c r="D59" s="611"/>
      <c r="E59" s="611"/>
      <c r="F59" s="611"/>
      <c r="G59" s="612"/>
      <c r="H59" s="230"/>
      <c r="I59" s="230"/>
      <c r="J59" s="230"/>
      <c r="K59" s="230"/>
      <c r="L59" s="171"/>
      <c r="M59" s="171"/>
      <c r="N59" s="171"/>
      <c r="O59" s="171"/>
    </row>
    <row r="60" spans="1:20">
      <c r="A60" s="613" t="s">
        <v>137</v>
      </c>
      <c r="B60" s="611"/>
      <c r="C60" s="611"/>
      <c r="D60" s="611"/>
      <c r="E60" s="611"/>
      <c r="F60" s="611"/>
      <c r="G60" s="612"/>
      <c r="H60" s="230"/>
      <c r="I60" s="230"/>
      <c r="J60" s="230"/>
      <c r="K60" s="230"/>
      <c r="L60" s="171"/>
      <c r="M60" s="171"/>
      <c r="N60" s="171"/>
      <c r="O60" s="171"/>
    </row>
    <row r="61" spans="1:20">
      <c r="A61" s="613" t="s">
        <v>138</v>
      </c>
      <c r="B61" s="611"/>
      <c r="C61" s="611"/>
      <c r="D61" s="611"/>
      <c r="E61" s="611"/>
      <c r="F61" s="611"/>
      <c r="G61" s="612"/>
      <c r="H61" s="230"/>
      <c r="I61" s="230"/>
      <c r="J61" s="230"/>
      <c r="K61" s="230"/>
    </row>
    <row r="62" spans="1:20">
      <c r="A62" s="613" t="s">
        <v>372</v>
      </c>
      <c r="B62" s="611"/>
      <c r="C62" s="611"/>
      <c r="D62" s="611"/>
      <c r="E62" s="611"/>
      <c r="F62" s="611"/>
      <c r="G62" s="612"/>
      <c r="H62" s="230"/>
      <c r="I62" s="230"/>
      <c r="J62" s="230"/>
      <c r="K62" s="230"/>
    </row>
    <row r="63" spans="1:20">
      <c r="A63" s="614" t="s">
        <v>373</v>
      </c>
      <c r="B63" s="611"/>
      <c r="C63" s="611"/>
      <c r="D63" s="611"/>
      <c r="E63" s="611"/>
      <c r="F63" s="611"/>
      <c r="G63" s="612"/>
      <c r="H63" s="230"/>
      <c r="I63" s="230"/>
      <c r="J63" s="230"/>
      <c r="K63" s="230"/>
    </row>
    <row r="64" spans="1:20">
      <c r="A64" s="613" t="s">
        <v>374</v>
      </c>
      <c r="B64" s="611"/>
      <c r="C64" s="611"/>
      <c r="D64" s="611"/>
      <c r="E64" s="611"/>
      <c r="F64" s="611"/>
      <c r="G64" s="612"/>
      <c r="H64" s="230"/>
      <c r="I64" s="230"/>
      <c r="J64" s="230"/>
      <c r="K64" s="230"/>
    </row>
    <row r="65" spans="1:21">
      <c r="A65" s="613" t="s">
        <v>376</v>
      </c>
      <c r="B65" s="611"/>
      <c r="C65" s="611"/>
      <c r="D65" s="611"/>
      <c r="E65" s="611"/>
      <c r="F65" s="611"/>
      <c r="G65" s="612"/>
      <c r="H65" s="230"/>
      <c r="I65" s="230"/>
      <c r="J65" s="230"/>
      <c r="K65" s="230"/>
    </row>
    <row r="66" spans="1:21">
      <c r="A66" s="613" t="s">
        <v>375</v>
      </c>
      <c r="B66" s="611"/>
      <c r="C66" s="611"/>
      <c r="D66" s="611"/>
      <c r="E66" s="611"/>
      <c r="F66" s="611"/>
      <c r="G66" s="612"/>
      <c r="H66" s="230"/>
      <c r="I66" s="230"/>
      <c r="J66" s="230"/>
      <c r="K66" s="230"/>
    </row>
    <row r="67" spans="1:21" ht="15" thickBot="1">
      <c r="A67" s="615"/>
      <c r="B67" s="616"/>
      <c r="C67" s="616"/>
      <c r="D67" s="616"/>
      <c r="E67" s="616"/>
      <c r="F67" s="616"/>
      <c r="G67" s="617"/>
      <c r="H67" s="230"/>
      <c r="I67" s="230"/>
      <c r="J67" s="230"/>
      <c r="K67" s="230"/>
    </row>
    <row r="68" spans="1:21">
      <c r="A68" s="173"/>
      <c r="B68" s="173"/>
      <c r="C68" s="173"/>
      <c r="D68" s="173"/>
      <c r="H68" s="230"/>
      <c r="I68" s="230"/>
      <c r="J68" s="230"/>
      <c r="K68" s="230"/>
    </row>
    <row r="69" spans="1:21" ht="15">
      <c r="A69" s="460" t="s">
        <v>354</v>
      </c>
      <c r="B69" s="173"/>
      <c r="C69" s="173"/>
      <c r="D69" s="173"/>
      <c r="H69" s="171"/>
    </row>
    <row r="70" spans="1:21">
      <c r="H70" s="171"/>
    </row>
    <row r="71" spans="1:21" s="268" customFormat="1"/>
    <row r="72" spans="1:21" s="268" customFormat="1">
      <c r="A72" s="211"/>
      <c r="B72" s="211"/>
      <c r="C72" s="211"/>
      <c r="D72" s="211"/>
      <c r="E72" s="211"/>
      <c r="F72" s="211"/>
      <c r="G72" s="211"/>
      <c r="H72" s="211"/>
      <c r="I72" s="211"/>
      <c r="J72" s="211"/>
      <c r="K72" s="211"/>
      <c r="L72" s="211"/>
      <c r="M72" s="211"/>
      <c r="N72" s="211"/>
      <c r="O72" s="211"/>
      <c r="P72" s="211"/>
      <c r="Q72" s="211"/>
      <c r="R72" s="211"/>
      <c r="S72" s="211"/>
      <c r="T72" s="212"/>
      <c r="U72" s="212"/>
    </row>
    <row r="73" spans="1:21" s="268" customFormat="1" ht="15.75" thickBot="1">
      <c r="A73" s="189"/>
      <c r="B73" s="189"/>
      <c r="C73" s="818" t="s">
        <v>139</v>
      </c>
      <c r="D73" s="885"/>
      <c r="E73" s="885"/>
      <c r="F73" s="885"/>
      <c r="G73" s="885"/>
      <c r="H73" s="885"/>
      <c r="I73" s="885"/>
      <c r="J73" s="885"/>
      <c r="K73" s="885"/>
      <c r="L73" s="885"/>
      <c r="M73" s="885"/>
      <c r="N73" s="885"/>
      <c r="O73" s="885"/>
      <c r="P73" s="885"/>
      <c r="Q73" s="189"/>
      <c r="R73" s="189"/>
      <c r="S73" s="189"/>
      <c r="T73" s="212"/>
      <c r="U73" s="212"/>
    </row>
    <row r="74" spans="1:21" s="268" customFormat="1" ht="15.75" thickBot="1">
      <c r="A74" s="886">
        <v>1</v>
      </c>
      <c r="B74" s="886"/>
      <c r="C74" s="267">
        <v>2</v>
      </c>
      <c r="D74" s="886" t="s">
        <v>9</v>
      </c>
      <c r="E74" s="886"/>
      <c r="F74" s="886"/>
      <c r="G74" s="886"/>
      <c r="H74" s="886"/>
      <c r="I74" s="886"/>
      <c r="J74" s="886"/>
      <c r="K74" s="886"/>
      <c r="L74" s="886"/>
      <c r="M74" s="886"/>
      <c r="N74" s="886"/>
      <c r="O74" s="886"/>
      <c r="P74" s="886"/>
      <c r="Q74" s="267">
        <v>16</v>
      </c>
      <c r="R74" s="272">
        <v>17</v>
      </c>
      <c r="S74" s="272">
        <v>18</v>
      </c>
      <c r="T74" s="212"/>
      <c r="U74" s="212"/>
    </row>
    <row r="75" spans="1:21" s="268" customFormat="1" ht="15.75" thickBot="1">
      <c r="A75" s="887" t="s">
        <v>140</v>
      </c>
      <c r="B75" s="888"/>
      <c r="C75" s="889" t="s">
        <v>11</v>
      </c>
      <c r="D75" s="272">
        <v>3</v>
      </c>
      <c r="E75" s="267">
        <v>4</v>
      </c>
      <c r="F75" s="272">
        <v>5</v>
      </c>
      <c r="G75" s="267">
        <v>6</v>
      </c>
      <c r="H75" s="272">
        <v>7</v>
      </c>
      <c r="I75" s="267">
        <v>8</v>
      </c>
      <c r="J75" s="272">
        <v>9</v>
      </c>
      <c r="K75" s="267">
        <v>10</v>
      </c>
      <c r="L75" s="272">
        <v>11</v>
      </c>
      <c r="M75" s="267">
        <v>12</v>
      </c>
      <c r="N75" s="272">
        <v>13</v>
      </c>
      <c r="O75" s="267">
        <v>14</v>
      </c>
      <c r="P75" s="272">
        <v>15</v>
      </c>
      <c r="Q75" s="889" t="s">
        <v>141</v>
      </c>
      <c r="R75" s="889" t="s">
        <v>142</v>
      </c>
      <c r="S75" s="889" t="s">
        <v>67</v>
      </c>
      <c r="T75" s="212"/>
      <c r="U75" s="212"/>
    </row>
    <row r="76" spans="1:21" s="268" customFormat="1" ht="93.75" customHeight="1" thickBot="1">
      <c r="A76" s="888"/>
      <c r="B76" s="888"/>
      <c r="C76" s="889"/>
      <c r="D76" s="190" t="s">
        <v>14</v>
      </c>
      <c r="E76" s="190" t="s">
        <v>15</v>
      </c>
      <c r="F76" s="190" t="s">
        <v>16</v>
      </c>
      <c r="G76" s="190" t="s">
        <v>17</v>
      </c>
      <c r="H76" s="190" t="s">
        <v>18</v>
      </c>
      <c r="I76" s="190" t="s">
        <v>112</v>
      </c>
      <c r="J76" s="190" t="s">
        <v>113</v>
      </c>
      <c r="K76" s="190" t="s">
        <v>21</v>
      </c>
      <c r="L76" s="190" t="s">
        <v>22</v>
      </c>
      <c r="M76" s="190" t="s">
        <v>23</v>
      </c>
      <c r="N76" s="190" t="s">
        <v>24</v>
      </c>
      <c r="O76" s="190" t="s">
        <v>25</v>
      </c>
      <c r="P76" s="270" t="s">
        <v>26</v>
      </c>
      <c r="Q76" s="889"/>
      <c r="R76" s="889"/>
      <c r="S76" s="889"/>
      <c r="T76" s="212"/>
      <c r="U76" s="212"/>
    </row>
    <row r="77" spans="1:21" s="268" customFormat="1">
      <c r="A77" s="920" t="s">
        <v>143</v>
      </c>
      <c r="B77" s="191" t="s">
        <v>144</v>
      </c>
      <c r="C77" s="396">
        <v>0</v>
      </c>
      <c r="D77" s="360">
        <v>0</v>
      </c>
      <c r="E77" s="361">
        <v>0</v>
      </c>
      <c r="F77" s="361">
        <v>0</v>
      </c>
      <c r="G77" s="361">
        <v>0</v>
      </c>
      <c r="H77" s="361">
        <v>0</v>
      </c>
      <c r="I77" s="361">
        <v>0</v>
      </c>
      <c r="J77" s="361">
        <v>0</v>
      </c>
      <c r="K77" s="361">
        <v>0</v>
      </c>
      <c r="L77" s="361">
        <v>0</v>
      </c>
      <c r="M77" s="361">
        <v>0</v>
      </c>
      <c r="N77" s="361">
        <v>0</v>
      </c>
      <c r="O77" s="361">
        <v>0</v>
      </c>
      <c r="P77" s="363">
        <f>SUM(D77:O77)</f>
        <v>0</v>
      </c>
      <c r="Q77" s="396">
        <v>0</v>
      </c>
      <c r="R77" s="396">
        <v>0</v>
      </c>
      <c r="S77" s="923"/>
      <c r="T77" s="212"/>
      <c r="U77" s="212"/>
    </row>
    <row r="78" spans="1:21" s="268" customFormat="1">
      <c r="A78" s="921"/>
      <c r="B78" s="192" t="s">
        <v>145</v>
      </c>
      <c r="C78" s="422">
        <v>554688</v>
      </c>
      <c r="D78" s="423">
        <v>102114</v>
      </c>
      <c r="E78" s="283">
        <v>93690</v>
      </c>
      <c r="F78" s="283">
        <v>107136</v>
      </c>
      <c r="G78" s="283">
        <v>90720</v>
      </c>
      <c r="H78" s="283">
        <v>103788</v>
      </c>
      <c r="I78" s="283">
        <v>45360</v>
      </c>
      <c r="J78" s="283">
        <v>0</v>
      </c>
      <c r="K78" s="283">
        <v>94770</v>
      </c>
      <c r="L78" s="283">
        <v>90720</v>
      </c>
      <c r="M78" s="283">
        <v>52704</v>
      </c>
      <c r="N78" s="283">
        <v>90720</v>
      </c>
      <c r="O78" s="283">
        <v>98765.999999999985</v>
      </c>
      <c r="P78" s="364">
        <f t="shared" ref="P78:P124" si="9">SUM(D78:O78)</f>
        <v>970488</v>
      </c>
      <c r="Q78" s="314">
        <v>496224.00000000006</v>
      </c>
      <c r="R78" s="314">
        <v>314496</v>
      </c>
      <c r="S78" s="924"/>
      <c r="T78" s="212"/>
      <c r="U78" s="212"/>
    </row>
    <row r="79" spans="1:21" s="268" customFormat="1">
      <c r="A79" s="921"/>
      <c r="B79" s="192" t="s">
        <v>146</v>
      </c>
      <c r="C79" s="422">
        <v>1085462</v>
      </c>
      <c r="D79" s="423">
        <v>65880</v>
      </c>
      <c r="E79" s="283">
        <v>62586</v>
      </c>
      <c r="F79" s="283">
        <v>0</v>
      </c>
      <c r="G79" s="283">
        <v>0</v>
      </c>
      <c r="H79" s="283">
        <v>0</v>
      </c>
      <c r="I79" s="283">
        <v>48384</v>
      </c>
      <c r="J79" s="283">
        <v>93744</v>
      </c>
      <c r="K79" s="283">
        <v>95039.999999999985</v>
      </c>
      <c r="L79" s="283">
        <v>89100</v>
      </c>
      <c r="M79" s="283">
        <v>51840</v>
      </c>
      <c r="N79" s="283">
        <v>0</v>
      </c>
      <c r="O79" s="283">
        <v>0</v>
      </c>
      <c r="P79" s="364">
        <f t="shared" si="9"/>
        <v>506574</v>
      </c>
      <c r="Q79" s="314">
        <v>1024056</v>
      </c>
      <c r="R79" s="314">
        <v>950399.99999999988</v>
      </c>
      <c r="S79" s="924"/>
      <c r="T79" s="212"/>
      <c r="U79" s="212"/>
    </row>
    <row r="80" spans="1:21" s="268" customFormat="1">
      <c r="A80" s="921"/>
      <c r="B80" s="192" t="s">
        <v>147</v>
      </c>
      <c r="C80" s="422">
        <v>1330803</v>
      </c>
      <c r="D80" s="423">
        <v>64800</v>
      </c>
      <c r="E80" s="283">
        <v>90720</v>
      </c>
      <c r="F80" s="283">
        <v>64800</v>
      </c>
      <c r="G80" s="283">
        <v>97200</v>
      </c>
      <c r="H80" s="283">
        <v>34452</v>
      </c>
      <c r="I80" s="283">
        <v>98765.999999999985</v>
      </c>
      <c r="J80" s="283">
        <v>100440</v>
      </c>
      <c r="K80" s="283">
        <v>0</v>
      </c>
      <c r="L80" s="283">
        <v>0</v>
      </c>
      <c r="M80" s="283">
        <v>51840</v>
      </c>
      <c r="N80" s="283">
        <v>97200</v>
      </c>
      <c r="O80" s="283">
        <v>98765.999999999985</v>
      </c>
      <c r="P80" s="364">
        <f t="shared" si="9"/>
        <v>798984</v>
      </c>
      <c r="Q80" s="314">
        <v>801736.00000000012</v>
      </c>
      <c r="R80" s="314">
        <v>829440</v>
      </c>
      <c r="S80" s="924"/>
      <c r="T80" s="212"/>
      <c r="U80" s="212"/>
    </row>
    <row r="81" spans="1:21" s="268" customFormat="1" ht="26.25" thickBot="1">
      <c r="A81" s="922"/>
      <c r="B81" s="193" t="s">
        <v>148</v>
      </c>
      <c r="C81" s="313">
        <f>SUM(C77:C80)</f>
        <v>2970953</v>
      </c>
      <c r="D81" s="356">
        <f>SUM(D77:D80)</f>
        <v>232794</v>
      </c>
      <c r="E81" s="357">
        <f t="shared" ref="E81:R81" si="10">SUM(E77:E80)</f>
        <v>246996</v>
      </c>
      <c r="F81" s="357">
        <f t="shared" si="10"/>
        <v>171936</v>
      </c>
      <c r="G81" s="357">
        <f t="shared" si="10"/>
        <v>187920</v>
      </c>
      <c r="H81" s="357">
        <f t="shared" si="10"/>
        <v>138240</v>
      </c>
      <c r="I81" s="357">
        <f t="shared" si="10"/>
        <v>192510</v>
      </c>
      <c r="J81" s="357">
        <f t="shared" si="10"/>
        <v>194184</v>
      </c>
      <c r="K81" s="357">
        <f t="shared" si="10"/>
        <v>189810</v>
      </c>
      <c r="L81" s="357">
        <f t="shared" si="10"/>
        <v>179820</v>
      </c>
      <c r="M81" s="357">
        <f t="shared" si="10"/>
        <v>156384</v>
      </c>
      <c r="N81" s="357">
        <f t="shared" si="10"/>
        <v>187920</v>
      </c>
      <c r="O81" s="357">
        <f t="shared" si="10"/>
        <v>197531.99999999997</v>
      </c>
      <c r="P81" s="365">
        <f t="shared" si="9"/>
        <v>2276046</v>
      </c>
      <c r="Q81" s="313">
        <f t="shared" si="10"/>
        <v>2322016</v>
      </c>
      <c r="R81" s="313">
        <f t="shared" si="10"/>
        <v>2094336</v>
      </c>
      <c r="S81" s="924"/>
      <c r="T81" s="212"/>
      <c r="U81" s="212"/>
    </row>
    <row r="82" spans="1:21" s="268" customFormat="1">
      <c r="A82" s="920" t="s">
        <v>149</v>
      </c>
      <c r="B82" s="194" t="s">
        <v>150</v>
      </c>
      <c r="C82" s="526">
        <v>516260</v>
      </c>
      <c r="D82" s="480">
        <v>53568</v>
      </c>
      <c r="E82" s="351">
        <v>48384</v>
      </c>
      <c r="F82" s="351">
        <v>53568</v>
      </c>
      <c r="G82" s="351">
        <v>51840</v>
      </c>
      <c r="H82" s="351">
        <v>53568</v>
      </c>
      <c r="I82" s="351">
        <v>0</v>
      </c>
      <c r="J82" s="351">
        <v>11904</v>
      </c>
      <c r="K82" s="351">
        <v>14976</v>
      </c>
      <c r="L82" s="351">
        <v>0</v>
      </c>
      <c r="M82" s="351">
        <v>11904</v>
      </c>
      <c r="N82" s="351">
        <v>15360</v>
      </c>
      <c r="O82" s="351">
        <v>30618</v>
      </c>
      <c r="P82" s="398">
        <f t="shared" si="9"/>
        <v>345690</v>
      </c>
      <c r="Q82" s="397">
        <v>149952</v>
      </c>
      <c r="R82" s="397">
        <v>0</v>
      </c>
      <c r="S82" s="924"/>
      <c r="T82" s="212"/>
      <c r="U82" s="212"/>
    </row>
    <row r="83" spans="1:21" s="268" customFormat="1">
      <c r="A83" s="921"/>
      <c r="B83" s="192" t="s">
        <v>151</v>
      </c>
      <c r="C83" s="422">
        <v>553840</v>
      </c>
      <c r="D83" s="423">
        <v>53568</v>
      </c>
      <c r="E83" s="283">
        <v>48384</v>
      </c>
      <c r="F83" s="283">
        <v>53568</v>
      </c>
      <c r="G83" s="283">
        <v>51840</v>
      </c>
      <c r="H83" s="283">
        <v>53568</v>
      </c>
      <c r="I83" s="283">
        <v>0</v>
      </c>
      <c r="J83" s="283">
        <v>0</v>
      </c>
      <c r="K83" s="283">
        <v>36288</v>
      </c>
      <c r="L83" s="283">
        <v>11520</v>
      </c>
      <c r="M83" s="283">
        <v>25920</v>
      </c>
      <c r="N83" s="283">
        <v>51840</v>
      </c>
      <c r="O83" s="283">
        <v>53081.999999999993</v>
      </c>
      <c r="P83" s="364">
        <f t="shared" si="9"/>
        <v>439578</v>
      </c>
      <c r="Q83" s="314">
        <v>338688.00000000006</v>
      </c>
      <c r="R83" s="314">
        <v>554688</v>
      </c>
      <c r="S83" s="924"/>
      <c r="T83" s="212"/>
      <c r="U83" s="212"/>
    </row>
    <row r="84" spans="1:21" s="268" customFormat="1">
      <c r="A84" s="921"/>
      <c r="B84" s="192" t="s">
        <v>152</v>
      </c>
      <c r="C84" s="422">
        <v>716850</v>
      </c>
      <c r="D84" s="353">
        <v>0</v>
      </c>
      <c r="E84" s="283">
        <v>0</v>
      </c>
      <c r="F84" s="283">
        <v>0</v>
      </c>
      <c r="G84" s="283">
        <v>0</v>
      </c>
      <c r="H84" s="283">
        <v>0</v>
      </c>
      <c r="I84" s="283">
        <v>107136</v>
      </c>
      <c r="J84" s="283">
        <v>107136</v>
      </c>
      <c r="K84" s="283">
        <v>110591.99999999999</v>
      </c>
      <c r="L84" s="283">
        <v>103680</v>
      </c>
      <c r="M84" s="283">
        <v>107136</v>
      </c>
      <c r="N84" s="283">
        <v>103680</v>
      </c>
      <c r="O84" s="283">
        <v>107136</v>
      </c>
      <c r="P84" s="364">
        <f t="shared" si="9"/>
        <v>746496</v>
      </c>
      <c r="Q84" s="314">
        <v>1109376</v>
      </c>
      <c r="R84" s="314">
        <v>1105920</v>
      </c>
      <c r="S84" s="924"/>
      <c r="T84" s="212"/>
      <c r="U84" s="212"/>
    </row>
    <row r="85" spans="1:21" s="268" customFormat="1" ht="26.25" thickBot="1">
      <c r="A85" s="921"/>
      <c r="B85" s="195" t="s">
        <v>153</v>
      </c>
      <c r="C85" s="527">
        <f>SUM(C82:C84)</f>
        <v>1786950</v>
      </c>
      <c r="D85" s="531">
        <f>SUM(D82:D84)</f>
        <v>107136</v>
      </c>
      <c r="E85" s="348">
        <f t="shared" ref="E85:R85" si="11">SUM(E82:E84)</f>
        <v>96768</v>
      </c>
      <c r="F85" s="348">
        <f t="shared" si="11"/>
        <v>107136</v>
      </c>
      <c r="G85" s="348">
        <f t="shared" si="11"/>
        <v>103680</v>
      </c>
      <c r="H85" s="348">
        <f t="shared" si="11"/>
        <v>107136</v>
      </c>
      <c r="I85" s="348">
        <f t="shared" si="11"/>
        <v>107136</v>
      </c>
      <c r="J85" s="348">
        <f t="shared" si="11"/>
        <v>119040</v>
      </c>
      <c r="K85" s="348">
        <f t="shared" si="11"/>
        <v>161856</v>
      </c>
      <c r="L85" s="348">
        <f t="shared" si="11"/>
        <v>115200</v>
      </c>
      <c r="M85" s="348">
        <f t="shared" si="11"/>
        <v>144960</v>
      </c>
      <c r="N85" s="348">
        <f t="shared" si="11"/>
        <v>170880</v>
      </c>
      <c r="O85" s="348">
        <f t="shared" si="11"/>
        <v>190836</v>
      </c>
      <c r="P85" s="399">
        <f t="shared" si="9"/>
        <v>1531764</v>
      </c>
      <c r="Q85" s="315">
        <f t="shared" si="11"/>
        <v>1598016</v>
      </c>
      <c r="R85" s="315">
        <f t="shared" si="11"/>
        <v>1660608</v>
      </c>
      <c r="S85" s="924"/>
      <c r="T85" s="212"/>
      <c r="U85" s="212"/>
    </row>
    <row r="86" spans="1:21" s="268" customFormat="1" ht="22.5" customHeight="1" thickBot="1">
      <c r="A86" s="196" t="s">
        <v>154</v>
      </c>
      <c r="B86" s="197" t="s">
        <v>155</v>
      </c>
      <c r="C86" s="430">
        <f>C81+C85</f>
        <v>4757903</v>
      </c>
      <c r="D86" s="532">
        <f>D81+D85</f>
        <v>339930</v>
      </c>
      <c r="E86" s="401">
        <f t="shared" ref="E86:R86" si="12">E81+E85</f>
        <v>343764</v>
      </c>
      <c r="F86" s="401">
        <f t="shared" si="12"/>
        <v>279072</v>
      </c>
      <c r="G86" s="401">
        <f t="shared" si="12"/>
        <v>291600</v>
      </c>
      <c r="H86" s="401">
        <f t="shared" si="12"/>
        <v>245376</v>
      </c>
      <c r="I86" s="401">
        <f t="shared" si="12"/>
        <v>299646</v>
      </c>
      <c r="J86" s="401">
        <f t="shared" si="12"/>
        <v>313224</v>
      </c>
      <c r="K86" s="401">
        <f t="shared" si="12"/>
        <v>351666</v>
      </c>
      <c r="L86" s="401">
        <f t="shared" si="12"/>
        <v>295020</v>
      </c>
      <c r="M86" s="401">
        <f t="shared" si="12"/>
        <v>301344</v>
      </c>
      <c r="N86" s="401">
        <f t="shared" si="12"/>
        <v>358800</v>
      </c>
      <c r="O86" s="401">
        <f t="shared" si="12"/>
        <v>388368</v>
      </c>
      <c r="P86" s="402">
        <f t="shared" si="9"/>
        <v>3807810</v>
      </c>
      <c r="Q86" s="316">
        <f t="shared" si="12"/>
        <v>3920032</v>
      </c>
      <c r="R86" s="316">
        <f t="shared" si="12"/>
        <v>3754944</v>
      </c>
      <c r="S86" s="924"/>
      <c r="T86" s="212"/>
      <c r="U86" s="212"/>
    </row>
    <row r="87" spans="1:21" s="268" customFormat="1">
      <c r="A87" s="920" t="s">
        <v>156</v>
      </c>
      <c r="B87" s="191" t="s">
        <v>157</v>
      </c>
      <c r="C87" s="403">
        <v>692656.07120135799</v>
      </c>
      <c r="D87" s="404">
        <v>70646.280704184202</v>
      </c>
      <c r="E87" s="405">
        <v>64461.504116958822</v>
      </c>
      <c r="F87" s="405">
        <v>77239.514337314686</v>
      </c>
      <c r="G87" s="405">
        <v>67395.539609693937</v>
      </c>
      <c r="H87" s="405">
        <v>42858.747061460817</v>
      </c>
      <c r="I87" s="405">
        <v>42569.169979304854</v>
      </c>
      <c r="J87" s="405">
        <v>35405.149416788801</v>
      </c>
      <c r="K87" s="405">
        <v>39334.932416330688</v>
      </c>
      <c r="L87" s="405">
        <v>46279.284149598163</v>
      </c>
      <c r="M87" s="405">
        <v>53918.991929319156</v>
      </c>
      <c r="N87" s="405">
        <v>76318.338085751646</v>
      </c>
      <c r="O87" s="405">
        <v>78031.629044652072</v>
      </c>
      <c r="P87" s="406">
        <f t="shared" si="9"/>
        <v>694459.08085135778</v>
      </c>
      <c r="Q87" s="403">
        <v>696467.22965135775</v>
      </c>
      <c r="R87" s="403">
        <v>698483.02502635797</v>
      </c>
      <c r="S87" s="924"/>
      <c r="T87" s="212"/>
      <c r="U87" s="212"/>
    </row>
    <row r="88" spans="1:21" s="268" customFormat="1">
      <c r="A88" s="921"/>
      <c r="B88" s="192" t="s">
        <v>158</v>
      </c>
      <c r="C88" s="392">
        <v>260254.353721119</v>
      </c>
      <c r="D88" s="407">
        <v>27012.724520423792</v>
      </c>
      <c r="E88" s="408">
        <v>24473.353810728502</v>
      </c>
      <c r="F88" s="408">
        <v>29272.055931139592</v>
      </c>
      <c r="G88" s="408">
        <v>26314.967516020981</v>
      </c>
      <c r="H88" s="408">
        <v>16929.169102057673</v>
      </c>
      <c r="I88" s="408">
        <v>15241.039852423086</v>
      </c>
      <c r="J88" s="408">
        <v>12422.978944258257</v>
      </c>
      <c r="K88" s="408">
        <v>13648.90443202218</v>
      </c>
      <c r="L88" s="408">
        <v>16326.453274478084</v>
      </c>
      <c r="M88" s="408">
        <v>19874.203071680564</v>
      </c>
      <c r="N88" s="408">
        <v>28947.769990805446</v>
      </c>
      <c r="O88" s="408">
        <v>30370.95247508067</v>
      </c>
      <c r="P88" s="409">
        <f t="shared" si="9"/>
        <v>260834.57292111887</v>
      </c>
      <c r="Q88" s="392">
        <v>261567.90552111887</v>
      </c>
      <c r="R88" s="392">
        <v>262252.88652111887</v>
      </c>
      <c r="S88" s="924"/>
      <c r="T88" s="212"/>
      <c r="U88" s="212"/>
    </row>
    <row r="89" spans="1:21" s="268" customFormat="1" ht="15" thickBot="1">
      <c r="A89" s="921"/>
      <c r="B89" s="198" t="s">
        <v>159</v>
      </c>
      <c r="C89" s="410">
        <v>356462.47061158851</v>
      </c>
      <c r="D89" s="411">
        <v>37881.896666312539</v>
      </c>
      <c r="E89" s="412">
        <v>33227.185749275261</v>
      </c>
      <c r="F89" s="412">
        <v>41443.70978387029</v>
      </c>
      <c r="G89" s="412">
        <v>40782.86255355992</v>
      </c>
      <c r="H89" s="412">
        <v>26062.633649579089</v>
      </c>
      <c r="I89" s="412">
        <v>18749.923129124913</v>
      </c>
      <c r="J89" s="412">
        <v>12575.174785640877</v>
      </c>
      <c r="K89" s="412">
        <v>13345.999721899247</v>
      </c>
      <c r="L89" s="412">
        <v>18730.898732510384</v>
      </c>
      <c r="M89" s="412">
        <v>26697.132113596366</v>
      </c>
      <c r="N89" s="412">
        <v>42527.50581074923</v>
      </c>
      <c r="O89" s="412">
        <v>45146.747915470347</v>
      </c>
      <c r="P89" s="413">
        <f t="shared" si="9"/>
        <v>357171.67061158846</v>
      </c>
      <c r="Q89" s="410">
        <v>358068.02061158849</v>
      </c>
      <c r="R89" s="410">
        <v>358905.27061158844</v>
      </c>
      <c r="S89" s="924"/>
      <c r="T89" s="212"/>
      <c r="U89" s="212" t="s">
        <v>316</v>
      </c>
    </row>
    <row r="90" spans="1:21" s="268" customFormat="1" ht="26.25" thickBot="1">
      <c r="A90" s="922"/>
      <c r="B90" s="199" t="s">
        <v>160</v>
      </c>
      <c r="C90" s="414">
        <f>SUM(C87:C89)</f>
        <v>1309372.8955340656</v>
      </c>
      <c r="D90" s="415">
        <f>SUM(D87:D89)</f>
        <v>135540.90189092053</v>
      </c>
      <c r="E90" s="416">
        <f t="shared" ref="E90:R90" si="13">SUM(E87:E89)</f>
        <v>122162.04367696258</v>
      </c>
      <c r="F90" s="416">
        <f t="shared" si="13"/>
        <v>147955.28005232458</v>
      </c>
      <c r="G90" s="416">
        <f t="shared" si="13"/>
        <v>134493.36967927482</v>
      </c>
      <c r="H90" s="416">
        <f t="shared" si="13"/>
        <v>85850.549813097576</v>
      </c>
      <c r="I90" s="416">
        <f t="shared" si="13"/>
        <v>76560.132960852847</v>
      </c>
      <c r="J90" s="416">
        <f t="shared" si="13"/>
        <v>60403.303146687933</v>
      </c>
      <c r="K90" s="416">
        <f t="shared" si="13"/>
        <v>66329.836570252111</v>
      </c>
      <c r="L90" s="416">
        <f t="shared" si="13"/>
        <v>81336.636156586625</v>
      </c>
      <c r="M90" s="416">
        <f t="shared" si="13"/>
        <v>100490.32711459609</v>
      </c>
      <c r="N90" s="416">
        <f t="shared" si="13"/>
        <v>147793.61388730633</v>
      </c>
      <c r="O90" s="416">
        <f t="shared" si="13"/>
        <v>153549.32943520311</v>
      </c>
      <c r="P90" s="417">
        <f t="shared" si="9"/>
        <v>1312465.3243840649</v>
      </c>
      <c r="Q90" s="414">
        <f t="shared" si="13"/>
        <v>1316103.1557840651</v>
      </c>
      <c r="R90" s="414">
        <f t="shared" si="13"/>
        <v>1319641.1821590653</v>
      </c>
      <c r="S90" s="924"/>
      <c r="T90" s="212"/>
      <c r="U90" s="273"/>
    </row>
    <row r="91" spans="1:21" s="268" customFormat="1">
      <c r="A91" s="926" t="s">
        <v>161</v>
      </c>
      <c r="B91" s="191" t="s">
        <v>162</v>
      </c>
      <c r="C91" s="418">
        <v>540939</v>
      </c>
      <c r="D91" s="419">
        <v>60000</v>
      </c>
      <c r="E91" s="420">
        <v>65000</v>
      </c>
      <c r="F91" s="420">
        <v>65000</v>
      </c>
      <c r="G91" s="420">
        <v>5000</v>
      </c>
      <c r="H91" s="420">
        <v>5000</v>
      </c>
      <c r="I91" s="420">
        <v>55000</v>
      </c>
      <c r="J91" s="420">
        <v>60000</v>
      </c>
      <c r="K91" s="420">
        <v>60000</v>
      </c>
      <c r="L91" s="420">
        <v>65000</v>
      </c>
      <c r="M91" s="420">
        <v>60000</v>
      </c>
      <c r="N91" s="420">
        <v>75000</v>
      </c>
      <c r="O91" s="420">
        <v>75000</v>
      </c>
      <c r="P91" s="421">
        <f t="shared" ref="P91:P97" si="14">SUM(D91:O91)</f>
        <v>650000</v>
      </c>
      <c r="Q91" s="418">
        <v>655000</v>
      </c>
      <c r="R91" s="418">
        <v>655000</v>
      </c>
      <c r="S91" s="924"/>
      <c r="T91" s="212"/>
      <c r="U91" s="212"/>
    </row>
    <row r="92" spans="1:21" s="268" customFormat="1">
      <c r="A92" s="899"/>
      <c r="B92" s="192" t="s">
        <v>163</v>
      </c>
      <c r="C92" s="422">
        <v>210104</v>
      </c>
      <c r="D92" s="423">
        <v>24000</v>
      </c>
      <c r="E92" s="424">
        <v>22000</v>
      </c>
      <c r="F92" s="424">
        <v>26000</v>
      </c>
      <c r="G92" s="424">
        <v>29000</v>
      </c>
      <c r="H92" s="424">
        <v>24000</v>
      </c>
      <c r="I92" s="424">
        <v>15000</v>
      </c>
      <c r="J92" s="424">
        <v>9000</v>
      </c>
      <c r="K92" s="424">
        <v>8000</v>
      </c>
      <c r="L92" s="424">
        <v>12000</v>
      </c>
      <c r="M92" s="424">
        <v>18000</v>
      </c>
      <c r="N92" s="424">
        <v>24000</v>
      </c>
      <c r="O92" s="424">
        <v>26000</v>
      </c>
      <c r="P92" s="425">
        <f t="shared" si="14"/>
        <v>237000</v>
      </c>
      <c r="Q92" s="422">
        <v>235000</v>
      </c>
      <c r="R92" s="422">
        <v>235000</v>
      </c>
      <c r="S92" s="924"/>
      <c r="T92" s="212"/>
      <c r="U92" s="212"/>
    </row>
    <row r="93" spans="1:21" s="268" customFormat="1">
      <c r="A93" s="899"/>
      <c r="B93" s="192" t="s">
        <v>164</v>
      </c>
      <c r="C93" s="422">
        <v>185965</v>
      </c>
      <c r="D93" s="423">
        <v>20000</v>
      </c>
      <c r="E93" s="424">
        <v>19000</v>
      </c>
      <c r="F93" s="424">
        <v>23000</v>
      </c>
      <c r="G93" s="424">
        <v>27000</v>
      </c>
      <c r="H93" s="424">
        <v>23000</v>
      </c>
      <c r="I93" s="424">
        <v>17000</v>
      </c>
      <c r="J93" s="424">
        <v>12000</v>
      </c>
      <c r="K93" s="424">
        <v>9000</v>
      </c>
      <c r="L93" s="424">
        <v>9000</v>
      </c>
      <c r="M93" s="424">
        <v>13000</v>
      </c>
      <c r="N93" s="424">
        <v>16000</v>
      </c>
      <c r="O93" s="424">
        <v>23000</v>
      </c>
      <c r="P93" s="425">
        <f t="shared" si="14"/>
        <v>211000</v>
      </c>
      <c r="Q93" s="422">
        <v>210000</v>
      </c>
      <c r="R93" s="422">
        <v>210000</v>
      </c>
      <c r="S93" s="924"/>
      <c r="T93" s="212"/>
      <c r="U93" s="212"/>
    </row>
    <row r="94" spans="1:21" s="268" customFormat="1">
      <c r="A94" s="899"/>
      <c r="B94" s="192" t="s">
        <v>165</v>
      </c>
      <c r="C94" s="422">
        <v>137310</v>
      </c>
      <c r="D94" s="423">
        <v>15000</v>
      </c>
      <c r="E94" s="424">
        <v>14000</v>
      </c>
      <c r="F94" s="424">
        <v>17000</v>
      </c>
      <c r="G94" s="424">
        <v>18000</v>
      </c>
      <c r="H94" s="424">
        <v>17000</v>
      </c>
      <c r="I94" s="424">
        <v>14000</v>
      </c>
      <c r="J94" s="424">
        <v>9000</v>
      </c>
      <c r="K94" s="424">
        <v>6000</v>
      </c>
      <c r="L94" s="424">
        <v>6000</v>
      </c>
      <c r="M94" s="424">
        <v>8000</v>
      </c>
      <c r="N94" s="424">
        <v>10000</v>
      </c>
      <c r="O94" s="424">
        <v>15000</v>
      </c>
      <c r="P94" s="425">
        <f t="shared" si="14"/>
        <v>149000</v>
      </c>
      <c r="Q94" s="422">
        <v>144000</v>
      </c>
      <c r="R94" s="422">
        <v>149000</v>
      </c>
      <c r="S94" s="924"/>
      <c r="T94" s="212"/>
      <c r="U94" s="212"/>
    </row>
    <row r="95" spans="1:21" s="268" customFormat="1">
      <c r="A95" s="899"/>
      <c r="B95" s="192" t="s">
        <v>166</v>
      </c>
      <c r="C95" s="422">
        <v>50949</v>
      </c>
      <c r="D95" s="423">
        <v>20000</v>
      </c>
      <c r="E95" s="424">
        <v>21000</v>
      </c>
      <c r="F95" s="424">
        <v>15000</v>
      </c>
      <c r="G95" s="424">
        <v>13000</v>
      </c>
      <c r="H95" s="424">
        <v>10000</v>
      </c>
      <c r="I95" s="424">
        <v>3000</v>
      </c>
      <c r="J95" s="424">
        <v>0</v>
      </c>
      <c r="K95" s="424">
        <v>0</v>
      </c>
      <c r="L95" s="424">
        <v>0</v>
      </c>
      <c r="M95" s="424">
        <v>4000</v>
      </c>
      <c r="N95" s="424">
        <v>11000</v>
      </c>
      <c r="O95" s="424">
        <v>21000</v>
      </c>
      <c r="P95" s="425">
        <f t="shared" si="14"/>
        <v>118000</v>
      </c>
      <c r="Q95" s="422">
        <v>118000</v>
      </c>
      <c r="R95" s="422">
        <v>118000</v>
      </c>
      <c r="S95" s="924"/>
      <c r="T95" s="212"/>
      <c r="U95" s="212"/>
    </row>
    <row r="96" spans="1:21" s="268" customFormat="1">
      <c r="A96" s="899"/>
      <c r="B96" s="192" t="s">
        <v>167</v>
      </c>
      <c r="C96" s="422">
        <v>93310</v>
      </c>
      <c r="D96" s="423">
        <v>11000</v>
      </c>
      <c r="E96" s="424">
        <v>11000</v>
      </c>
      <c r="F96" s="424">
        <v>10000</v>
      </c>
      <c r="G96" s="424">
        <v>9000</v>
      </c>
      <c r="H96" s="424">
        <v>5000</v>
      </c>
      <c r="I96" s="424">
        <v>2000</v>
      </c>
      <c r="J96" s="424">
        <v>1000</v>
      </c>
      <c r="K96" s="424">
        <v>0</v>
      </c>
      <c r="L96" s="424">
        <v>0</v>
      </c>
      <c r="M96" s="424">
        <v>1000</v>
      </c>
      <c r="N96" s="424">
        <v>6000</v>
      </c>
      <c r="O96" s="424">
        <v>11000</v>
      </c>
      <c r="P96" s="425">
        <f t="shared" si="14"/>
        <v>67000</v>
      </c>
      <c r="Q96" s="422">
        <v>67000</v>
      </c>
      <c r="R96" s="422">
        <v>67000</v>
      </c>
      <c r="S96" s="924"/>
      <c r="T96" s="212"/>
      <c r="U96" s="212"/>
    </row>
    <row r="97" spans="1:21" s="268" customFormat="1" ht="15" thickBot="1">
      <c r="A97" s="899"/>
      <c r="B97" s="200" t="s">
        <v>168</v>
      </c>
      <c r="C97" s="426">
        <v>192190</v>
      </c>
      <c r="D97" s="427">
        <v>28000</v>
      </c>
      <c r="E97" s="428">
        <v>28000</v>
      </c>
      <c r="F97" s="428">
        <v>26000</v>
      </c>
      <c r="G97" s="428">
        <v>20000</v>
      </c>
      <c r="H97" s="428">
        <v>8000</v>
      </c>
      <c r="I97" s="428">
        <v>5000</v>
      </c>
      <c r="J97" s="428">
        <v>4000</v>
      </c>
      <c r="K97" s="428">
        <v>4000</v>
      </c>
      <c r="L97" s="428">
        <v>4000</v>
      </c>
      <c r="M97" s="428">
        <v>12000</v>
      </c>
      <c r="N97" s="428">
        <v>26000</v>
      </c>
      <c r="O97" s="428">
        <v>30000</v>
      </c>
      <c r="P97" s="429">
        <f t="shared" si="14"/>
        <v>195000</v>
      </c>
      <c r="Q97" s="426">
        <v>195000</v>
      </c>
      <c r="R97" s="426">
        <v>195000</v>
      </c>
      <c r="S97" s="924"/>
      <c r="T97" s="212"/>
      <c r="U97" s="212"/>
    </row>
    <row r="98" spans="1:21" s="268" customFormat="1" ht="39" thickBot="1">
      <c r="A98" s="900"/>
      <c r="B98" s="199" t="s">
        <v>169</v>
      </c>
      <c r="C98" s="430">
        <f>SUM(C91:C97)</f>
        <v>1410767</v>
      </c>
      <c r="D98" s="586">
        <f>SUM(D91:D97)</f>
        <v>178000</v>
      </c>
      <c r="E98" s="586">
        <f t="shared" ref="E98:R98" si="15">SUM(E91:E97)</f>
        <v>180000</v>
      </c>
      <c r="F98" s="586">
        <f t="shared" si="15"/>
        <v>182000</v>
      </c>
      <c r="G98" s="586">
        <f t="shared" si="15"/>
        <v>121000</v>
      </c>
      <c r="H98" s="586">
        <f t="shared" si="15"/>
        <v>92000</v>
      </c>
      <c r="I98" s="586">
        <f t="shared" si="15"/>
        <v>111000</v>
      </c>
      <c r="J98" s="586">
        <f t="shared" si="15"/>
        <v>95000</v>
      </c>
      <c r="K98" s="586">
        <f t="shared" si="15"/>
        <v>87000</v>
      </c>
      <c r="L98" s="586">
        <f t="shared" si="15"/>
        <v>96000</v>
      </c>
      <c r="M98" s="586">
        <f t="shared" si="15"/>
        <v>116000</v>
      </c>
      <c r="N98" s="586">
        <f t="shared" si="15"/>
        <v>168000</v>
      </c>
      <c r="O98" s="586">
        <f t="shared" si="15"/>
        <v>201000</v>
      </c>
      <c r="P98" s="586">
        <f t="shared" si="9"/>
        <v>1627000</v>
      </c>
      <c r="Q98" s="316">
        <f t="shared" si="15"/>
        <v>1624000</v>
      </c>
      <c r="R98" s="316">
        <f t="shared" si="15"/>
        <v>1629000</v>
      </c>
      <c r="S98" s="924"/>
      <c r="T98" s="212"/>
      <c r="U98" s="212"/>
    </row>
    <row r="99" spans="1:21" s="268" customFormat="1">
      <c r="A99" s="927" t="s">
        <v>170</v>
      </c>
      <c r="B99" s="191" t="s">
        <v>171</v>
      </c>
      <c r="C99" s="526">
        <v>155299</v>
      </c>
      <c r="D99" s="475">
        <v>16000</v>
      </c>
      <c r="E99" s="476">
        <v>15000</v>
      </c>
      <c r="F99" s="476">
        <v>14000</v>
      </c>
      <c r="G99" s="476">
        <v>12000</v>
      </c>
      <c r="H99" s="476">
        <v>12000</v>
      </c>
      <c r="I99" s="476">
        <v>10000</v>
      </c>
      <c r="J99" s="476">
        <v>9000</v>
      </c>
      <c r="K99" s="476">
        <v>9000</v>
      </c>
      <c r="L99" s="476">
        <v>9000</v>
      </c>
      <c r="M99" s="476">
        <v>11000</v>
      </c>
      <c r="N99" s="420">
        <v>13000</v>
      </c>
      <c r="O99" s="420">
        <v>15000</v>
      </c>
      <c r="P99" s="421">
        <f t="shared" ref="P99" si="16">SUM(D99:O99)</f>
        <v>145000</v>
      </c>
      <c r="Q99" s="418">
        <v>145000</v>
      </c>
      <c r="R99" s="418">
        <v>145000</v>
      </c>
      <c r="S99" s="924"/>
      <c r="T99" s="212"/>
      <c r="U99" s="212"/>
    </row>
    <row r="100" spans="1:21" s="268" customFormat="1">
      <c r="A100" s="899"/>
      <c r="B100" s="192" t="s">
        <v>172</v>
      </c>
      <c r="C100" s="422">
        <v>126000</v>
      </c>
      <c r="D100" s="319">
        <v>13000</v>
      </c>
      <c r="E100" s="424">
        <v>12000</v>
      </c>
      <c r="F100" s="424">
        <v>13000</v>
      </c>
      <c r="G100" s="283">
        <v>11000</v>
      </c>
      <c r="H100" s="283">
        <v>10000</v>
      </c>
      <c r="I100" s="283">
        <v>7000</v>
      </c>
      <c r="J100" s="283">
        <v>7000</v>
      </c>
      <c r="K100" s="283">
        <v>7000</v>
      </c>
      <c r="L100" s="283">
        <v>10000</v>
      </c>
      <c r="M100" s="283">
        <v>10000</v>
      </c>
      <c r="N100" s="283">
        <v>13000</v>
      </c>
      <c r="O100" s="283">
        <v>13000</v>
      </c>
      <c r="P100" s="364">
        <f t="shared" si="9"/>
        <v>126000</v>
      </c>
      <c r="Q100" s="314">
        <v>126000</v>
      </c>
      <c r="R100" s="314">
        <v>126000</v>
      </c>
      <c r="S100" s="924"/>
      <c r="T100" s="212"/>
      <c r="U100" s="212"/>
    </row>
    <row r="101" spans="1:21" s="268" customFormat="1">
      <c r="A101" s="899"/>
      <c r="B101" s="192" t="s">
        <v>173</v>
      </c>
      <c r="C101" s="574">
        <v>92000</v>
      </c>
      <c r="D101" s="575">
        <v>11100</v>
      </c>
      <c r="E101" s="576">
        <v>9700</v>
      </c>
      <c r="F101" s="576">
        <v>12400</v>
      </c>
      <c r="G101" s="394">
        <v>9700</v>
      </c>
      <c r="H101" s="394">
        <v>9700</v>
      </c>
      <c r="I101" s="394">
        <v>6500</v>
      </c>
      <c r="J101" s="394">
        <v>7300</v>
      </c>
      <c r="K101" s="394">
        <v>7500</v>
      </c>
      <c r="L101" s="394">
        <v>8800</v>
      </c>
      <c r="M101" s="394">
        <v>7800</v>
      </c>
      <c r="N101" s="394">
        <v>10400</v>
      </c>
      <c r="O101" s="394">
        <v>9100</v>
      </c>
      <c r="P101" s="395">
        <f t="shared" si="9"/>
        <v>110000</v>
      </c>
      <c r="Q101" s="552">
        <v>112000</v>
      </c>
      <c r="R101" s="552">
        <v>110000</v>
      </c>
      <c r="S101" s="924"/>
      <c r="T101" s="212"/>
      <c r="U101" s="212"/>
    </row>
    <row r="102" spans="1:21" s="268" customFormat="1" ht="15" thickBot="1">
      <c r="A102" s="899"/>
      <c r="B102" s="200" t="s">
        <v>174</v>
      </c>
      <c r="C102" s="583">
        <v>192000</v>
      </c>
      <c r="D102" s="580">
        <v>30282</v>
      </c>
      <c r="E102" s="581">
        <v>17385</v>
      </c>
      <c r="F102" s="581">
        <v>26858</v>
      </c>
      <c r="G102" s="582">
        <v>23166</v>
      </c>
      <c r="H102" s="442">
        <v>17612</v>
      </c>
      <c r="I102" s="442">
        <v>13568</v>
      </c>
      <c r="J102" s="442">
        <v>17615</v>
      </c>
      <c r="K102" s="442">
        <v>12000</v>
      </c>
      <c r="L102" s="442">
        <v>13692</v>
      </c>
      <c r="M102" s="442">
        <v>20916</v>
      </c>
      <c r="N102" s="442">
        <v>19681</v>
      </c>
      <c r="O102" s="442">
        <v>23370</v>
      </c>
      <c r="P102" s="443">
        <f t="shared" si="9"/>
        <v>236145</v>
      </c>
      <c r="Q102" s="634">
        <v>235000</v>
      </c>
      <c r="R102" s="634">
        <v>235700</v>
      </c>
      <c r="S102" s="924"/>
      <c r="T102" s="212"/>
      <c r="U102" s="212"/>
    </row>
    <row r="103" spans="1:21" s="268" customFormat="1" ht="15" thickBot="1">
      <c r="A103" s="899"/>
      <c r="B103" s="201" t="s">
        <v>318</v>
      </c>
      <c r="C103" s="584">
        <v>30000</v>
      </c>
      <c r="D103" s="430">
        <v>6696</v>
      </c>
      <c r="E103" s="585">
        <v>6560</v>
      </c>
      <c r="F103" s="585">
        <v>7122</v>
      </c>
      <c r="G103" s="446">
        <v>5937</v>
      </c>
      <c r="H103" s="579">
        <v>5132</v>
      </c>
      <c r="I103" s="577">
        <v>3621</v>
      </c>
      <c r="J103" s="577">
        <v>3588</v>
      </c>
      <c r="K103" s="577">
        <v>3378</v>
      </c>
      <c r="L103" s="577">
        <v>4523</v>
      </c>
      <c r="M103" s="577">
        <v>5374</v>
      </c>
      <c r="N103" s="577">
        <v>6810</v>
      </c>
      <c r="O103" s="577">
        <v>6824</v>
      </c>
      <c r="P103" s="578">
        <f>SUM(D103:O103)</f>
        <v>65565</v>
      </c>
      <c r="Q103" s="635">
        <v>72000</v>
      </c>
      <c r="R103" s="635">
        <v>75000</v>
      </c>
      <c r="S103" s="924"/>
      <c r="T103" s="212"/>
      <c r="U103" s="212"/>
    </row>
    <row r="104" spans="1:21" s="268" customFormat="1" ht="37.5" customHeight="1" thickBot="1">
      <c r="A104" s="900"/>
      <c r="B104" s="199" t="s">
        <v>175</v>
      </c>
      <c r="C104" s="430">
        <f>SUM(C99:C103)</f>
        <v>595299</v>
      </c>
      <c r="D104" s="400">
        <f t="shared" ref="D104:O104" si="17">SUM(D99:D102)</f>
        <v>70382</v>
      </c>
      <c r="E104" s="401">
        <f t="shared" si="17"/>
        <v>54085</v>
      </c>
      <c r="F104" s="401">
        <f t="shared" si="17"/>
        <v>66258</v>
      </c>
      <c r="G104" s="401">
        <f t="shared" si="17"/>
        <v>55866</v>
      </c>
      <c r="H104" s="401">
        <f t="shared" si="17"/>
        <v>49312</v>
      </c>
      <c r="I104" s="401">
        <f t="shared" si="17"/>
        <v>37068</v>
      </c>
      <c r="J104" s="401">
        <f t="shared" si="17"/>
        <v>40915</v>
      </c>
      <c r="K104" s="401">
        <f t="shared" si="17"/>
        <v>35500</v>
      </c>
      <c r="L104" s="401">
        <f t="shared" si="17"/>
        <v>41492</v>
      </c>
      <c r="M104" s="401">
        <f t="shared" si="17"/>
        <v>49716</v>
      </c>
      <c r="N104" s="401">
        <f t="shared" si="17"/>
        <v>56081</v>
      </c>
      <c r="O104" s="401">
        <f t="shared" si="17"/>
        <v>60470</v>
      </c>
      <c r="P104" s="402">
        <f t="shared" si="9"/>
        <v>617145</v>
      </c>
      <c r="Q104" s="636">
        <f>SUM(Q99:Q102)</f>
        <v>618000</v>
      </c>
      <c r="R104" s="636">
        <f>SUM(R99:R102)</f>
        <v>616700</v>
      </c>
      <c r="S104" s="924"/>
      <c r="T104" s="212"/>
      <c r="U104" s="212"/>
    </row>
    <row r="105" spans="1:21" s="268" customFormat="1">
      <c r="A105" s="927" t="s">
        <v>176</v>
      </c>
      <c r="B105" s="191" t="s">
        <v>319</v>
      </c>
      <c r="C105" s="528">
        <v>46509</v>
      </c>
      <c r="D105" s="360">
        <v>1530</v>
      </c>
      <c r="E105" s="361">
        <v>2267</v>
      </c>
      <c r="F105" s="361">
        <v>3099</v>
      </c>
      <c r="G105" s="361">
        <v>4074</v>
      </c>
      <c r="H105" s="361">
        <v>5183</v>
      </c>
      <c r="I105" s="361">
        <v>5546</v>
      </c>
      <c r="J105" s="361">
        <v>5622</v>
      </c>
      <c r="K105" s="361">
        <v>5244</v>
      </c>
      <c r="L105" s="361">
        <v>3771</v>
      </c>
      <c r="M105" s="361">
        <v>3626</v>
      </c>
      <c r="N105" s="361">
        <v>2631</v>
      </c>
      <c r="O105" s="361">
        <v>1523</v>
      </c>
      <c r="P105" s="363">
        <f>SUM(D105:O105)</f>
        <v>44116</v>
      </c>
      <c r="Q105" s="637">
        <v>45000</v>
      </c>
      <c r="R105" s="637">
        <v>46000</v>
      </c>
      <c r="S105" s="924"/>
      <c r="T105" s="212"/>
      <c r="U105" s="212"/>
    </row>
    <row r="106" spans="1:21" s="268" customFormat="1">
      <c r="A106" s="899"/>
      <c r="B106" s="192" t="s">
        <v>320</v>
      </c>
      <c r="C106" s="529">
        <v>146000</v>
      </c>
      <c r="D106" s="353">
        <v>9200</v>
      </c>
      <c r="E106" s="283">
        <v>9500</v>
      </c>
      <c r="F106" s="283">
        <v>13700</v>
      </c>
      <c r="G106" s="283">
        <v>15800</v>
      </c>
      <c r="H106" s="283">
        <v>17500</v>
      </c>
      <c r="I106" s="283">
        <v>18500</v>
      </c>
      <c r="J106" s="283">
        <v>20200</v>
      </c>
      <c r="K106" s="283">
        <v>19300</v>
      </c>
      <c r="L106" s="283">
        <v>15900</v>
      </c>
      <c r="M106" s="283">
        <v>13300</v>
      </c>
      <c r="N106" s="283">
        <v>9100</v>
      </c>
      <c r="O106" s="283">
        <v>8700</v>
      </c>
      <c r="P106" s="364">
        <f t="shared" si="9"/>
        <v>170700</v>
      </c>
      <c r="Q106" s="552">
        <v>168000</v>
      </c>
      <c r="R106" s="552">
        <v>170000</v>
      </c>
      <c r="S106" s="924"/>
      <c r="T106" s="212"/>
      <c r="U106" s="212"/>
    </row>
    <row r="107" spans="1:21" s="268" customFormat="1" ht="15" thickBot="1">
      <c r="A107" s="899"/>
      <c r="B107" s="200" t="s">
        <v>321</v>
      </c>
      <c r="C107" s="530">
        <v>118000</v>
      </c>
      <c r="D107" s="356">
        <v>10150</v>
      </c>
      <c r="E107" s="357">
        <v>12010</v>
      </c>
      <c r="F107" s="357">
        <v>16880</v>
      </c>
      <c r="G107" s="357">
        <v>21300</v>
      </c>
      <c r="H107" s="357">
        <v>23940</v>
      </c>
      <c r="I107" s="357">
        <v>27080</v>
      </c>
      <c r="J107" s="357">
        <v>26570</v>
      </c>
      <c r="K107" s="357">
        <v>25160</v>
      </c>
      <c r="L107" s="357">
        <v>18790</v>
      </c>
      <c r="M107" s="357">
        <v>16210</v>
      </c>
      <c r="N107" s="357">
        <v>11390</v>
      </c>
      <c r="O107" s="357">
        <v>8270</v>
      </c>
      <c r="P107" s="365">
        <f t="shared" si="9"/>
        <v>217750</v>
      </c>
      <c r="Q107" s="634">
        <v>261300</v>
      </c>
      <c r="R107" s="634">
        <v>313560</v>
      </c>
      <c r="S107" s="924"/>
      <c r="T107" s="212"/>
      <c r="U107" s="212"/>
    </row>
    <row r="108" spans="1:21" s="268" customFormat="1" ht="26.25" thickBot="1">
      <c r="A108" s="899"/>
      <c r="B108" s="199" t="s">
        <v>177</v>
      </c>
      <c r="C108" s="430">
        <f>SUM(C105:C107)</f>
        <v>310509</v>
      </c>
      <c r="D108" s="400">
        <f t="shared" ref="D108:O108" si="18">SUM(D105:D107)</f>
        <v>20880</v>
      </c>
      <c r="E108" s="401">
        <f t="shared" si="18"/>
        <v>23777</v>
      </c>
      <c r="F108" s="401">
        <f t="shared" si="18"/>
        <v>33679</v>
      </c>
      <c r="G108" s="401">
        <f t="shared" si="18"/>
        <v>41174</v>
      </c>
      <c r="H108" s="401">
        <f t="shared" si="18"/>
        <v>46623</v>
      </c>
      <c r="I108" s="401">
        <f t="shared" si="18"/>
        <v>51126</v>
      </c>
      <c r="J108" s="401">
        <f t="shared" si="18"/>
        <v>52392</v>
      </c>
      <c r="K108" s="401">
        <f t="shared" si="18"/>
        <v>49704</v>
      </c>
      <c r="L108" s="401">
        <f t="shared" si="18"/>
        <v>38461</v>
      </c>
      <c r="M108" s="401">
        <f t="shared" si="18"/>
        <v>33136</v>
      </c>
      <c r="N108" s="401">
        <f t="shared" si="18"/>
        <v>23121</v>
      </c>
      <c r="O108" s="401">
        <f t="shared" si="18"/>
        <v>18493</v>
      </c>
      <c r="P108" s="402">
        <f t="shared" si="9"/>
        <v>432566</v>
      </c>
      <c r="Q108" s="316">
        <f>SUM(Q105:Q107)</f>
        <v>474300</v>
      </c>
      <c r="R108" s="316">
        <f>SUM(R105:R107)</f>
        <v>529560</v>
      </c>
      <c r="S108" s="924"/>
      <c r="T108" s="212"/>
      <c r="U108" s="212"/>
    </row>
    <row r="109" spans="1:21" s="268" customFormat="1" ht="21" customHeight="1">
      <c r="A109" s="899"/>
      <c r="B109" s="191" t="s">
        <v>178</v>
      </c>
      <c r="C109" s="418">
        <v>229139</v>
      </c>
      <c r="D109" s="419">
        <v>10327</v>
      </c>
      <c r="E109" s="420">
        <v>14157</v>
      </c>
      <c r="F109" s="420">
        <v>19003</v>
      </c>
      <c r="G109" s="420">
        <v>24170</v>
      </c>
      <c r="H109" s="420">
        <v>29018</v>
      </c>
      <c r="I109" s="420">
        <v>33876</v>
      </c>
      <c r="J109" s="420">
        <v>31862</v>
      </c>
      <c r="K109" s="420">
        <v>30460</v>
      </c>
      <c r="L109" s="420">
        <v>27038</v>
      </c>
      <c r="M109" s="420">
        <v>20012</v>
      </c>
      <c r="N109" s="420">
        <v>16999</v>
      </c>
      <c r="O109" s="420">
        <v>11630</v>
      </c>
      <c r="P109" s="421">
        <f t="shared" ref="P109" si="19">SUM(D109:O109)</f>
        <v>268552</v>
      </c>
      <c r="Q109" s="418">
        <v>271238</v>
      </c>
      <c r="R109" s="418">
        <v>271238</v>
      </c>
      <c r="S109" s="924"/>
      <c r="T109" s="212"/>
      <c r="U109" s="212"/>
    </row>
    <row r="110" spans="1:21" s="268" customFormat="1" ht="15" thickBot="1">
      <c r="A110" s="899"/>
      <c r="B110" s="200" t="s">
        <v>179</v>
      </c>
      <c r="C110" s="426">
        <v>51484</v>
      </c>
      <c r="D110" s="431">
        <v>2883.7919422880254</v>
      </c>
      <c r="E110" s="432">
        <v>4821.0612286856422</v>
      </c>
      <c r="F110" s="432">
        <v>7626.6110004016973</v>
      </c>
      <c r="G110" s="432">
        <v>10451.333855367411</v>
      </c>
      <c r="H110" s="432">
        <v>13513.113674544147</v>
      </c>
      <c r="I110" s="432">
        <v>16469.064727307967</v>
      </c>
      <c r="J110" s="432">
        <v>18265.807923699122</v>
      </c>
      <c r="K110" s="432">
        <v>12384.416061136586</v>
      </c>
      <c r="L110" s="432">
        <v>9065.7493812833745</v>
      </c>
      <c r="M110" s="432">
        <v>7697.9833758514369</v>
      </c>
      <c r="N110" s="432">
        <v>4069.017126120224</v>
      </c>
      <c r="O110" s="432">
        <v>2752.2362417568002</v>
      </c>
      <c r="P110" s="433">
        <f t="shared" si="9"/>
        <v>110000.18653844242</v>
      </c>
      <c r="Q110" s="313">
        <v>154074</v>
      </c>
      <c r="R110" s="313">
        <v>194839</v>
      </c>
      <c r="S110" s="924"/>
      <c r="T110" s="212"/>
      <c r="U110" s="212"/>
    </row>
    <row r="111" spans="1:21" s="268" customFormat="1" ht="33" customHeight="1" thickBot="1">
      <c r="A111" s="900"/>
      <c r="B111" s="199" t="s">
        <v>180</v>
      </c>
      <c r="C111" s="430">
        <f>C109+C110</f>
        <v>280623</v>
      </c>
      <c r="D111" s="415">
        <f t="shared" ref="D111:O111" si="20">D109+D110</f>
        <v>13210.791942288026</v>
      </c>
      <c r="E111" s="416">
        <f t="shared" si="20"/>
        <v>18978.061228685641</v>
      </c>
      <c r="F111" s="416">
        <f t="shared" si="20"/>
        <v>26629.611000401695</v>
      </c>
      <c r="G111" s="416">
        <f t="shared" si="20"/>
        <v>34621.333855367411</v>
      </c>
      <c r="H111" s="416">
        <f t="shared" si="20"/>
        <v>42531.113674544147</v>
      </c>
      <c r="I111" s="416">
        <f t="shared" si="20"/>
        <v>50345.064727307967</v>
      </c>
      <c r="J111" s="416">
        <f t="shared" si="20"/>
        <v>50127.807923699118</v>
      </c>
      <c r="K111" s="416">
        <f t="shared" si="20"/>
        <v>42844.416061136588</v>
      </c>
      <c r="L111" s="416">
        <f t="shared" si="20"/>
        <v>36103.749381283371</v>
      </c>
      <c r="M111" s="416">
        <f t="shared" si="20"/>
        <v>27709.983375851436</v>
      </c>
      <c r="N111" s="416">
        <f t="shared" si="20"/>
        <v>21068.017126120223</v>
      </c>
      <c r="O111" s="416">
        <f t="shared" si="20"/>
        <v>14382.2362417568</v>
      </c>
      <c r="P111" s="417">
        <f t="shared" si="9"/>
        <v>378552.18653844239</v>
      </c>
      <c r="Q111" s="316">
        <f>Q109+Q110</f>
        <v>425312</v>
      </c>
      <c r="R111" s="316">
        <f>R109+R110</f>
        <v>466077</v>
      </c>
      <c r="S111" s="924"/>
      <c r="T111" s="212"/>
      <c r="U111" s="212"/>
    </row>
    <row r="112" spans="1:21" s="268" customFormat="1">
      <c r="A112" s="927" t="s">
        <v>181</v>
      </c>
      <c r="B112" s="191" t="s">
        <v>182</v>
      </c>
      <c r="C112" s="418">
        <v>12667</v>
      </c>
      <c r="D112" s="419">
        <v>1646</v>
      </c>
      <c r="E112" s="420">
        <v>1125</v>
      </c>
      <c r="F112" s="420">
        <v>2068</v>
      </c>
      <c r="G112" s="420">
        <v>1980</v>
      </c>
      <c r="H112" s="420">
        <v>1701</v>
      </c>
      <c r="I112" s="420">
        <v>944</v>
      </c>
      <c r="J112" s="420">
        <v>602</v>
      </c>
      <c r="K112" s="420">
        <v>389</v>
      </c>
      <c r="L112" s="420">
        <v>412</v>
      </c>
      <c r="M112" s="420">
        <v>466</v>
      </c>
      <c r="N112" s="420">
        <v>608</v>
      </c>
      <c r="O112" s="420">
        <v>1008</v>
      </c>
      <c r="P112" s="421">
        <f t="shared" ref="P112" si="21">SUM(D112:O112)</f>
        <v>12949</v>
      </c>
      <c r="Q112" s="418">
        <v>13079</v>
      </c>
      <c r="R112" s="418">
        <v>13079</v>
      </c>
      <c r="S112" s="924"/>
      <c r="T112" s="212"/>
      <c r="U112" s="212"/>
    </row>
    <row r="113" spans="1:21" s="268" customFormat="1" ht="15" thickBot="1">
      <c r="A113" s="899"/>
      <c r="B113" s="200" t="s">
        <v>183</v>
      </c>
      <c r="C113" s="426">
        <v>192124</v>
      </c>
      <c r="D113" s="431">
        <v>19015.296742966126</v>
      </c>
      <c r="E113" s="432">
        <v>17961.757251743285</v>
      </c>
      <c r="F113" s="432">
        <v>25438.422404826459</v>
      </c>
      <c r="G113" s="432">
        <v>24461.167104473247</v>
      </c>
      <c r="H113" s="432">
        <v>23497.545502546938</v>
      </c>
      <c r="I113" s="432">
        <v>16409.317778595119</v>
      </c>
      <c r="J113" s="432">
        <v>7154.3670540046651</v>
      </c>
      <c r="K113" s="432">
        <v>4635.819947689949</v>
      </c>
      <c r="L113" s="432">
        <v>5447.4060249054628</v>
      </c>
      <c r="M113" s="432">
        <v>7011.1770702233989</v>
      </c>
      <c r="N113" s="432">
        <v>15918.663555944762</v>
      </c>
      <c r="O113" s="432">
        <v>22947.660667688106</v>
      </c>
      <c r="P113" s="433">
        <f t="shared" si="9"/>
        <v>189898.60110560752</v>
      </c>
      <c r="Q113" s="434">
        <v>178807.77958379081</v>
      </c>
      <c r="R113" s="434">
        <v>186299.95751952604</v>
      </c>
      <c r="S113" s="924"/>
      <c r="T113" s="212"/>
      <c r="U113" s="212"/>
    </row>
    <row r="114" spans="1:21" s="268" customFormat="1" ht="18.75" customHeight="1" thickBot="1">
      <c r="A114" s="899"/>
      <c r="B114" s="202" t="s">
        <v>184</v>
      </c>
      <c r="C114" s="430">
        <f>C112+C113</f>
        <v>204791</v>
      </c>
      <c r="D114" s="435">
        <f>D112+D113</f>
        <v>20661.296742966126</v>
      </c>
      <c r="E114" s="436">
        <f t="shared" ref="E114:R114" si="22">E112+E113</f>
        <v>19086.757251743285</v>
      </c>
      <c r="F114" s="436">
        <f t="shared" si="22"/>
        <v>27506.422404826459</v>
      </c>
      <c r="G114" s="436">
        <f t="shared" si="22"/>
        <v>26441.167104473247</v>
      </c>
      <c r="H114" s="436">
        <f t="shared" si="22"/>
        <v>25198.545502546938</v>
      </c>
      <c r="I114" s="436">
        <f t="shared" si="22"/>
        <v>17353.317778595119</v>
      </c>
      <c r="J114" s="436">
        <f t="shared" si="22"/>
        <v>7756.3670540046651</v>
      </c>
      <c r="K114" s="436">
        <f t="shared" si="22"/>
        <v>5024.819947689949</v>
      </c>
      <c r="L114" s="436">
        <f t="shared" si="22"/>
        <v>5859.4060249054628</v>
      </c>
      <c r="M114" s="436">
        <f t="shared" si="22"/>
        <v>7477.1770702233989</v>
      </c>
      <c r="N114" s="436">
        <f t="shared" si="22"/>
        <v>16526.66355594476</v>
      </c>
      <c r="O114" s="436">
        <f t="shared" si="22"/>
        <v>23955.660667688106</v>
      </c>
      <c r="P114" s="437">
        <f t="shared" si="9"/>
        <v>202847.60110560752</v>
      </c>
      <c r="Q114" s="414">
        <f t="shared" si="22"/>
        <v>191886.77958379081</v>
      </c>
      <c r="R114" s="414">
        <f t="shared" si="22"/>
        <v>199378.95751952604</v>
      </c>
      <c r="S114" s="924"/>
      <c r="T114" s="212"/>
      <c r="U114" s="212"/>
    </row>
    <row r="115" spans="1:21" s="268" customFormat="1">
      <c r="A115" s="927" t="s">
        <v>185</v>
      </c>
      <c r="B115" s="203" t="s">
        <v>186</v>
      </c>
      <c r="C115" s="418"/>
      <c r="D115" s="438"/>
      <c r="E115" s="439"/>
      <c r="F115" s="439"/>
      <c r="G115" s="439"/>
      <c r="H115" s="439"/>
      <c r="I115" s="439"/>
      <c r="J115" s="439"/>
      <c r="K115" s="439"/>
      <c r="L115" s="439"/>
      <c r="M115" s="439"/>
      <c r="N115" s="439"/>
      <c r="O115" s="439"/>
      <c r="P115" s="440">
        <f t="shared" si="9"/>
        <v>0</v>
      </c>
      <c r="Q115" s="396"/>
      <c r="R115" s="396"/>
      <c r="S115" s="924"/>
      <c r="T115" s="212"/>
      <c r="U115" s="212"/>
    </row>
    <row r="116" spans="1:21" s="268" customFormat="1" ht="15" thickBot="1">
      <c r="A116" s="899"/>
      <c r="B116" s="204" t="s">
        <v>187</v>
      </c>
      <c r="C116" s="313">
        <v>0</v>
      </c>
      <c r="D116" s="441">
        <v>0</v>
      </c>
      <c r="E116" s="442">
        <v>0</v>
      </c>
      <c r="F116" s="442">
        <v>0</v>
      </c>
      <c r="G116" s="442">
        <v>0</v>
      </c>
      <c r="H116" s="442">
        <v>0</v>
      </c>
      <c r="I116" s="442">
        <v>0</v>
      </c>
      <c r="J116" s="442">
        <v>0</v>
      </c>
      <c r="K116" s="442">
        <v>0</v>
      </c>
      <c r="L116" s="442">
        <v>0</v>
      </c>
      <c r="M116" s="442">
        <v>0</v>
      </c>
      <c r="N116" s="442">
        <v>0</v>
      </c>
      <c r="O116" s="442">
        <v>0</v>
      </c>
      <c r="P116" s="443">
        <f t="shared" si="9"/>
        <v>0</v>
      </c>
      <c r="Q116" s="313">
        <v>0</v>
      </c>
      <c r="R116" s="313">
        <v>0</v>
      </c>
      <c r="S116" s="924"/>
      <c r="T116" s="212"/>
      <c r="U116" s="212"/>
    </row>
    <row r="117" spans="1:21" s="268" customFormat="1" ht="38.25" thickBot="1">
      <c r="A117" s="899"/>
      <c r="B117" s="205" t="s">
        <v>188</v>
      </c>
      <c r="C117" s="316">
        <f>C115+C116</f>
        <v>0</v>
      </c>
      <c r="D117" s="444">
        <f>D115+D116</f>
        <v>0</v>
      </c>
      <c r="E117" s="445">
        <f t="shared" ref="E117:R117" si="23">E115+E116</f>
        <v>0</v>
      </c>
      <c r="F117" s="445">
        <f t="shared" si="23"/>
        <v>0</v>
      </c>
      <c r="G117" s="445">
        <f t="shared" si="23"/>
        <v>0</v>
      </c>
      <c r="H117" s="445">
        <f t="shared" si="23"/>
        <v>0</v>
      </c>
      <c r="I117" s="445">
        <f t="shared" si="23"/>
        <v>0</v>
      </c>
      <c r="J117" s="445">
        <f t="shared" si="23"/>
        <v>0</v>
      </c>
      <c r="K117" s="445">
        <f t="shared" si="23"/>
        <v>0</v>
      </c>
      <c r="L117" s="445">
        <f t="shared" si="23"/>
        <v>0</v>
      </c>
      <c r="M117" s="445">
        <f t="shared" si="23"/>
        <v>0</v>
      </c>
      <c r="N117" s="445">
        <f t="shared" si="23"/>
        <v>0</v>
      </c>
      <c r="O117" s="445">
        <f t="shared" si="23"/>
        <v>0</v>
      </c>
      <c r="P117" s="446">
        <f t="shared" si="9"/>
        <v>0</v>
      </c>
      <c r="Q117" s="316">
        <f t="shared" si="23"/>
        <v>0</v>
      </c>
      <c r="R117" s="316">
        <f t="shared" si="23"/>
        <v>0</v>
      </c>
      <c r="S117" s="924"/>
      <c r="T117" s="212"/>
      <c r="U117" s="212"/>
    </row>
    <row r="118" spans="1:21" s="268" customFormat="1">
      <c r="A118" s="899"/>
      <c r="B118" s="203" t="s">
        <v>189</v>
      </c>
      <c r="C118" s="396"/>
      <c r="D118" s="438"/>
      <c r="E118" s="439"/>
      <c r="F118" s="439"/>
      <c r="G118" s="439"/>
      <c r="H118" s="439"/>
      <c r="I118" s="439"/>
      <c r="J118" s="439"/>
      <c r="K118" s="439"/>
      <c r="L118" s="439"/>
      <c r="M118" s="439"/>
      <c r="N118" s="439"/>
      <c r="O118" s="439"/>
      <c r="P118" s="440">
        <f t="shared" si="9"/>
        <v>0</v>
      </c>
      <c r="Q118" s="396"/>
      <c r="R118" s="396"/>
      <c r="S118" s="924"/>
      <c r="T118" s="212"/>
      <c r="U118" s="212"/>
    </row>
    <row r="119" spans="1:21" s="268" customFormat="1" ht="21" customHeight="1" thickBot="1">
      <c r="A119" s="899"/>
      <c r="B119" s="204" t="s">
        <v>190</v>
      </c>
      <c r="C119" s="426">
        <v>21912</v>
      </c>
      <c r="D119" s="447">
        <v>1367.6053711218719</v>
      </c>
      <c r="E119" s="448">
        <v>1227.4861578994301</v>
      </c>
      <c r="F119" s="448">
        <v>1415.9670402090176</v>
      </c>
      <c r="G119" s="448">
        <v>1447.1656261504024</v>
      </c>
      <c r="H119" s="448">
        <v>1258.6592657263054</v>
      </c>
      <c r="I119" s="448">
        <v>1707.8980102408752</v>
      </c>
      <c r="J119" s="448">
        <v>1777.5974199433322</v>
      </c>
      <c r="K119" s="448">
        <v>2015.8628892035283</v>
      </c>
      <c r="L119" s="448">
        <v>1376.4858510514352</v>
      </c>
      <c r="M119" s="448">
        <v>2967.6077021605702</v>
      </c>
      <c r="N119" s="448">
        <v>2429.9840887805244</v>
      </c>
      <c r="O119" s="448">
        <v>1525.2229846823102</v>
      </c>
      <c r="P119" s="449">
        <f t="shared" si="9"/>
        <v>20517.542407169603</v>
      </c>
      <c r="Q119" s="434">
        <v>20517.542407169607</v>
      </c>
      <c r="R119" s="434">
        <v>18779.664692790851</v>
      </c>
      <c r="S119" s="924"/>
      <c r="T119" s="212"/>
      <c r="U119" s="212"/>
    </row>
    <row r="120" spans="1:21" s="268" customFormat="1" ht="26.25" thickBot="1">
      <c r="A120" s="899"/>
      <c r="B120" s="206" t="s">
        <v>191</v>
      </c>
      <c r="C120" s="430">
        <f>C118+C119</f>
        <v>21912</v>
      </c>
      <c r="D120" s="435">
        <f>D118+D119</f>
        <v>1367.6053711218719</v>
      </c>
      <c r="E120" s="436">
        <f t="shared" ref="E120:R120" si="24">E118+E119</f>
        <v>1227.4861578994301</v>
      </c>
      <c r="F120" s="436">
        <f t="shared" si="24"/>
        <v>1415.9670402090176</v>
      </c>
      <c r="G120" s="436">
        <f t="shared" si="24"/>
        <v>1447.1656261504024</v>
      </c>
      <c r="H120" s="436">
        <f t="shared" si="24"/>
        <v>1258.6592657263054</v>
      </c>
      <c r="I120" s="436">
        <f t="shared" si="24"/>
        <v>1707.8980102408752</v>
      </c>
      <c r="J120" s="436">
        <f t="shared" si="24"/>
        <v>1777.5974199433322</v>
      </c>
      <c r="K120" s="436">
        <f t="shared" si="24"/>
        <v>2015.8628892035283</v>
      </c>
      <c r="L120" s="436">
        <f t="shared" si="24"/>
        <v>1376.4858510514352</v>
      </c>
      <c r="M120" s="436">
        <f t="shared" si="24"/>
        <v>2967.6077021605702</v>
      </c>
      <c r="N120" s="436">
        <f t="shared" si="24"/>
        <v>2429.9840887805244</v>
      </c>
      <c r="O120" s="436">
        <f t="shared" si="24"/>
        <v>1525.2229846823102</v>
      </c>
      <c r="P120" s="437">
        <f t="shared" si="9"/>
        <v>20517.542407169603</v>
      </c>
      <c r="Q120" s="414">
        <f t="shared" si="24"/>
        <v>20517.542407169607</v>
      </c>
      <c r="R120" s="414">
        <f t="shared" si="24"/>
        <v>18779.664692790851</v>
      </c>
      <c r="S120" s="924"/>
      <c r="T120" s="212"/>
      <c r="U120" s="212"/>
    </row>
    <row r="121" spans="1:21" s="268" customFormat="1" ht="38.25">
      <c r="A121" s="928" t="s">
        <v>192</v>
      </c>
      <c r="B121" s="207" t="s">
        <v>193</v>
      </c>
      <c r="C121" s="397">
        <f>C86</f>
        <v>4757903</v>
      </c>
      <c r="D121" s="391">
        <f t="shared" ref="D121:O121" si="25">D86</f>
        <v>339930</v>
      </c>
      <c r="E121" s="450">
        <f t="shared" si="25"/>
        <v>343764</v>
      </c>
      <c r="F121" s="450">
        <f t="shared" si="25"/>
        <v>279072</v>
      </c>
      <c r="G121" s="450">
        <f t="shared" si="25"/>
        <v>291600</v>
      </c>
      <c r="H121" s="450">
        <f t="shared" si="25"/>
        <v>245376</v>
      </c>
      <c r="I121" s="450">
        <f t="shared" si="25"/>
        <v>299646</v>
      </c>
      <c r="J121" s="450">
        <f t="shared" si="25"/>
        <v>313224</v>
      </c>
      <c r="K121" s="450">
        <f t="shared" si="25"/>
        <v>351666</v>
      </c>
      <c r="L121" s="450">
        <f t="shared" si="25"/>
        <v>295020</v>
      </c>
      <c r="M121" s="450">
        <f t="shared" si="25"/>
        <v>301344</v>
      </c>
      <c r="N121" s="450">
        <f t="shared" si="25"/>
        <v>358800</v>
      </c>
      <c r="O121" s="450">
        <f t="shared" si="25"/>
        <v>388368</v>
      </c>
      <c r="P121" s="451">
        <f t="shared" si="9"/>
        <v>3807810</v>
      </c>
      <c r="Q121" s="397">
        <f>Q86</f>
        <v>3920032</v>
      </c>
      <c r="R121" s="397">
        <f>R86</f>
        <v>3754944</v>
      </c>
      <c r="S121" s="924"/>
      <c r="T121" s="212"/>
      <c r="U121" s="212"/>
    </row>
    <row r="122" spans="1:21" s="268" customFormat="1" ht="25.5">
      <c r="A122" s="899"/>
      <c r="B122" s="208" t="s">
        <v>194</v>
      </c>
      <c r="C122" s="526">
        <f>C97</f>
        <v>192190</v>
      </c>
      <c r="D122" s="391">
        <f t="shared" ref="D122:O122" si="26">D97</f>
        <v>28000</v>
      </c>
      <c r="E122" s="450">
        <f t="shared" si="26"/>
        <v>28000</v>
      </c>
      <c r="F122" s="450">
        <f t="shared" si="26"/>
        <v>26000</v>
      </c>
      <c r="G122" s="450">
        <f t="shared" si="26"/>
        <v>20000</v>
      </c>
      <c r="H122" s="450">
        <f t="shared" si="26"/>
        <v>8000</v>
      </c>
      <c r="I122" s="450">
        <f t="shared" si="26"/>
        <v>5000</v>
      </c>
      <c r="J122" s="450">
        <f t="shared" si="26"/>
        <v>4000</v>
      </c>
      <c r="K122" s="450">
        <f t="shared" si="26"/>
        <v>4000</v>
      </c>
      <c r="L122" s="450">
        <f t="shared" si="26"/>
        <v>4000</v>
      </c>
      <c r="M122" s="450">
        <f t="shared" si="26"/>
        <v>12000</v>
      </c>
      <c r="N122" s="450">
        <f t="shared" si="26"/>
        <v>26000</v>
      </c>
      <c r="O122" s="450">
        <f t="shared" si="26"/>
        <v>30000</v>
      </c>
      <c r="P122" s="451">
        <f t="shared" si="9"/>
        <v>195000</v>
      </c>
      <c r="Q122" s="397">
        <f>Q97</f>
        <v>195000</v>
      </c>
      <c r="R122" s="397">
        <f>R97</f>
        <v>195000</v>
      </c>
      <c r="S122" s="924"/>
      <c r="T122" s="212"/>
      <c r="U122" s="212"/>
    </row>
    <row r="123" spans="1:21" s="268" customFormat="1" ht="38.25">
      <c r="A123" s="899"/>
      <c r="B123" s="209" t="s">
        <v>195</v>
      </c>
      <c r="C123" s="392">
        <f>C90+C98+C104+C108+C111+C114+C117+C120-C122</f>
        <v>3941083.8955340656</v>
      </c>
      <c r="D123" s="393">
        <f t="shared" ref="D123:O123" si="27">D90+D98+D104+D108+D111+D114+D117+D120-D122</f>
        <v>412042.59594729659</v>
      </c>
      <c r="E123" s="394">
        <f t="shared" si="27"/>
        <v>391316.34831529099</v>
      </c>
      <c r="F123" s="394">
        <f t="shared" si="27"/>
        <v>459444.28049776179</v>
      </c>
      <c r="G123" s="394">
        <f t="shared" si="27"/>
        <v>395043.03626526584</v>
      </c>
      <c r="H123" s="394">
        <f t="shared" si="27"/>
        <v>334773.86825591495</v>
      </c>
      <c r="I123" s="394">
        <f t="shared" si="27"/>
        <v>340160.41347699682</v>
      </c>
      <c r="J123" s="394">
        <f t="shared" si="27"/>
        <v>304372.07554433506</v>
      </c>
      <c r="K123" s="394">
        <f t="shared" si="27"/>
        <v>284418.9354682822</v>
      </c>
      <c r="L123" s="394">
        <f t="shared" si="27"/>
        <v>296629.2774138269</v>
      </c>
      <c r="M123" s="394">
        <f t="shared" si="27"/>
        <v>325497.09526283143</v>
      </c>
      <c r="N123" s="394">
        <f t="shared" si="27"/>
        <v>409020.2786581518</v>
      </c>
      <c r="O123" s="394">
        <f t="shared" si="27"/>
        <v>443375.44932933035</v>
      </c>
      <c r="P123" s="395">
        <f t="shared" si="9"/>
        <v>4396093.6544352844</v>
      </c>
      <c r="Q123" s="314">
        <f>Q90+Q98+Q104+Q108+Q111+Q114+Q117+Q120-Q122</f>
        <v>4475119.4777750261</v>
      </c>
      <c r="R123" s="314">
        <f>R90+R98+R104+R108+R111+R114+R117+R120-R122</f>
        <v>4584136.8043713821</v>
      </c>
      <c r="S123" s="924"/>
      <c r="T123" s="212"/>
      <c r="U123" s="212"/>
    </row>
    <row r="124" spans="1:21" s="268" customFormat="1" ht="28.5" customHeight="1" thickBot="1">
      <c r="A124" s="900"/>
      <c r="B124" s="210" t="s">
        <v>196</v>
      </c>
      <c r="C124" s="434">
        <f>C121+C122+C123</f>
        <v>8891176.8955340646</v>
      </c>
      <c r="D124" s="441">
        <f t="shared" ref="D124:O124" si="28">D121+D122+D123</f>
        <v>779972.59594729659</v>
      </c>
      <c r="E124" s="442">
        <f t="shared" si="28"/>
        <v>763080.34831529099</v>
      </c>
      <c r="F124" s="442">
        <f t="shared" si="28"/>
        <v>764516.28049776179</v>
      </c>
      <c r="G124" s="442">
        <f t="shared" si="28"/>
        <v>706643.0362652659</v>
      </c>
      <c r="H124" s="442">
        <f t="shared" si="28"/>
        <v>588149.86825591489</v>
      </c>
      <c r="I124" s="442">
        <f t="shared" si="28"/>
        <v>644806.41347699682</v>
      </c>
      <c r="J124" s="442">
        <f t="shared" si="28"/>
        <v>621596.07554433506</v>
      </c>
      <c r="K124" s="442">
        <f t="shared" si="28"/>
        <v>640084.9354682822</v>
      </c>
      <c r="L124" s="442">
        <f t="shared" si="28"/>
        <v>595649.2774138269</v>
      </c>
      <c r="M124" s="442">
        <f t="shared" si="28"/>
        <v>638841.09526283143</v>
      </c>
      <c r="N124" s="442">
        <f t="shared" si="28"/>
        <v>793820.27865815186</v>
      </c>
      <c r="O124" s="442">
        <f t="shared" si="28"/>
        <v>861743.44932933035</v>
      </c>
      <c r="P124" s="443">
        <f t="shared" si="9"/>
        <v>8398903.6544352844</v>
      </c>
      <c r="Q124" s="313">
        <f t="shared" ref="Q124:R124" si="29">Q121+Q122+Q123</f>
        <v>8590151.4777750261</v>
      </c>
      <c r="R124" s="313">
        <f t="shared" si="29"/>
        <v>8534080.804371383</v>
      </c>
      <c r="S124" s="925"/>
      <c r="T124" s="212"/>
      <c r="U124" s="212"/>
    </row>
    <row r="125" spans="1:21" s="268" customFormat="1">
      <c r="A125" s="211"/>
      <c r="B125" s="212"/>
      <c r="C125" s="212"/>
      <c r="D125" s="212"/>
      <c r="E125" s="212"/>
      <c r="F125" s="212"/>
      <c r="G125" s="212"/>
      <c r="H125" s="212"/>
      <c r="I125" s="212"/>
      <c r="J125" s="212"/>
      <c r="K125" s="212"/>
      <c r="L125" s="212"/>
      <c r="M125" s="212"/>
      <c r="N125" s="212"/>
      <c r="O125" s="212"/>
      <c r="P125" s="212"/>
      <c r="Q125" s="212"/>
      <c r="R125" s="212"/>
      <c r="S125" s="212"/>
      <c r="T125" s="212"/>
      <c r="U125" s="212"/>
    </row>
    <row r="126" spans="1:21">
      <c r="A126" s="211"/>
      <c r="B126" s="212"/>
      <c r="C126" s="212"/>
      <c r="D126" s="212"/>
      <c r="E126" s="212"/>
      <c r="F126" s="212"/>
      <c r="G126" s="212"/>
      <c r="H126" s="212"/>
      <c r="I126" s="212"/>
      <c r="J126" s="212"/>
      <c r="K126" s="212"/>
      <c r="L126" s="212"/>
      <c r="M126" s="212"/>
      <c r="N126" s="212"/>
      <c r="O126" s="212"/>
      <c r="P126" s="212"/>
      <c r="Q126" s="212"/>
      <c r="R126" s="212"/>
      <c r="S126" s="212"/>
      <c r="T126" s="212"/>
      <c r="U126" s="212"/>
    </row>
    <row r="127" spans="1:21" s="268" customFormat="1">
      <c r="A127" s="213"/>
      <c r="B127" s="214"/>
      <c r="C127" s="214"/>
      <c r="D127" s="214"/>
      <c r="E127" s="214"/>
      <c r="F127" s="214"/>
      <c r="G127" s="214"/>
      <c r="H127" s="214"/>
      <c r="I127" s="212"/>
      <c r="J127" s="212"/>
      <c r="K127" s="212"/>
      <c r="L127" s="212"/>
      <c r="M127" s="212"/>
      <c r="N127" s="212"/>
      <c r="O127" s="212"/>
      <c r="P127" s="212"/>
      <c r="Q127" s="212"/>
      <c r="R127" s="212"/>
      <c r="S127" s="212"/>
      <c r="T127" s="212"/>
      <c r="U127" s="212"/>
    </row>
    <row r="128" spans="1:21" s="268" customFormat="1">
      <c r="A128" s="213"/>
      <c r="B128" s="214" t="s">
        <v>316</v>
      </c>
      <c r="C128" s="214"/>
      <c r="D128" s="214"/>
      <c r="E128" s="214"/>
      <c r="F128" s="214"/>
      <c r="G128" s="214"/>
      <c r="H128" s="214"/>
      <c r="I128" s="212"/>
      <c r="J128" s="212"/>
      <c r="K128" s="212"/>
      <c r="L128" s="212"/>
      <c r="M128" s="212"/>
      <c r="N128" s="212"/>
      <c r="O128" s="212"/>
      <c r="P128" s="212"/>
      <c r="Q128" s="212"/>
      <c r="R128" s="212"/>
      <c r="S128" s="212"/>
      <c r="T128" s="212"/>
      <c r="U128" s="212"/>
    </row>
    <row r="129" spans="1:21" s="268" customFormat="1">
      <c r="A129" s="213"/>
      <c r="B129" s="214"/>
      <c r="C129" s="214"/>
      <c r="D129" s="214"/>
      <c r="E129" s="214"/>
      <c r="F129" s="214"/>
      <c r="G129" s="214"/>
      <c r="H129" s="214"/>
      <c r="I129" s="212"/>
      <c r="J129" s="212"/>
      <c r="K129" s="212"/>
      <c r="L129" s="212"/>
      <c r="M129" s="212"/>
      <c r="N129" s="212"/>
      <c r="O129" s="212"/>
      <c r="P129" s="212"/>
      <c r="Q129" s="212"/>
      <c r="R129" s="212"/>
      <c r="S129" s="212"/>
      <c r="T129" s="212"/>
      <c r="U129" s="212"/>
    </row>
    <row r="130" spans="1:21" s="268" customFormat="1" ht="15.75" thickBot="1">
      <c r="A130" s="215"/>
      <c r="B130" s="215"/>
      <c r="C130" s="890" t="s">
        <v>139</v>
      </c>
      <c r="D130" s="891"/>
      <c r="E130" s="891"/>
      <c r="F130" s="891"/>
      <c r="G130" s="891"/>
      <c r="H130" s="891"/>
      <c r="I130" s="891"/>
      <c r="J130" s="891"/>
      <c r="K130" s="891"/>
      <c r="L130" s="891"/>
      <c r="M130" s="891"/>
      <c r="N130" s="891"/>
      <c r="O130" s="891"/>
      <c r="P130" s="891"/>
      <c r="Q130" s="215"/>
      <c r="R130" s="215"/>
      <c r="S130" s="226"/>
      <c r="T130" s="212"/>
      <c r="U130" s="212"/>
    </row>
    <row r="131" spans="1:21" s="268" customFormat="1" ht="15.75" thickBot="1">
      <c r="A131" s="886">
        <v>1</v>
      </c>
      <c r="B131" s="886"/>
      <c r="C131" s="272">
        <v>2</v>
      </c>
      <c r="D131" s="892" t="s">
        <v>9</v>
      </c>
      <c r="E131" s="892"/>
      <c r="F131" s="892"/>
      <c r="G131" s="892"/>
      <c r="H131" s="892"/>
      <c r="I131" s="892"/>
      <c r="J131" s="892"/>
      <c r="K131" s="892"/>
      <c r="L131" s="892"/>
      <c r="M131" s="892"/>
      <c r="N131" s="892"/>
      <c r="O131" s="892"/>
      <c r="P131" s="892"/>
      <c r="Q131" s="272">
        <v>16</v>
      </c>
      <c r="R131" s="272">
        <v>17</v>
      </c>
      <c r="S131" s="226"/>
      <c r="T131" s="212"/>
      <c r="U131" s="212"/>
    </row>
    <row r="132" spans="1:21" s="268" customFormat="1" ht="15" thickBot="1">
      <c r="A132" s="893" t="s">
        <v>197</v>
      </c>
      <c r="B132" s="893"/>
      <c r="C132" s="894" t="s">
        <v>11</v>
      </c>
      <c r="D132" s="272">
        <v>3</v>
      </c>
      <c r="E132" s="272">
        <v>4</v>
      </c>
      <c r="F132" s="272">
        <v>5</v>
      </c>
      <c r="G132" s="272">
        <v>6</v>
      </c>
      <c r="H132" s="272">
        <v>7</v>
      </c>
      <c r="I132" s="272">
        <v>8</v>
      </c>
      <c r="J132" s="272">
        <v>9</v>
      </c>
      <c r="K132" s="272">
        <v>10</v>
      </c>
      <c r="L132" s="272">
        <v>11</v>
      </c>
      <c r="M132" s="272">
        <v>12</v>
      </c>
      <c r="N132" s="272">
        <v>13</v>
      </c>
      <c r="O132" s="272">
        <v>14</v>
      </c>
      <c r="P132" s="272">
        <v>15</v>
      </c>
      <c r="Q132" s="889" t="s">
        <v>12</v>
      </c>
      <c r="R132" s="889" t="s">
        <v>13</v>
      </c>
      <c r="S132" s="226"/>
      <c r="T132" s="212"/>
      <c r="U132" s="212"/>
    </row>
    <row r="133" spans="1:21" s="268" customFormat="1" ht="75.75" thickBot="1">
      <c r="A133" s="893"/>
      <c r="B133" s="893"/>
      <c r="C133" s="895"/>
      <c r="D133" s="564" t="s">
        <v>14</v>
      </c>
      <c r="E133" s="564" t="s">
        <v>15</v>
      </c>
      <c r="F133" s="564" t="s">
        <v>16</v>
      </c>
      <c r="G133" s="564" t="s">
        <v>17</v>
      </c>
      <c r="H133" s="564" t="s">
        <v>18</v>
      </c>
      <c r="I133" s="564" t="s">
        <v>112</v>
      </c>
      <c r="J133" s="564" t="s">
        <v>113</v>
      </c>
      <c r="K133" s="564" t="s">
        <v>21</v>
      </c>
      <c r="L133" s="564" t="s">
        <v>22</v>
      </c>
      <c r="M133" s="564" t="s">
        <v>23</v>
      </c>
      <c r="N133" s="565" t="s">
        <v>198</v>
      </c>
      <c r="O133" s="564" t="s">
        <v>25</v>
      </c>
      <c r="P133" s="546" t="s">
        <v>26</v>
      </c>
      <c r="Q133" s="895"/>
      <c r="R133" s="895"/>
      <c r="S133" s="226"/>
      <c r="T133" s="212"/>
      <c r="U133" s="212"/>
    </row>
    <row r="134" spans="1:21" s="268" customFormat="1" ht="38.25" customHeight="1" thickBot="1">
      <c r="A134" s="216" t="s">
        <v>199</v>
      </c>
      <c r="B134" s="557" t="s">
        <v>200</v>
      </c>
      <c r="C134" s="569">
        <v>528416</v>
      </c>
      <c r="D134" s="555">
        <v>46890.5</v>
      </c>
      <c r="E134" s="555">
        <v>46092.2</v>
      </c>
      <c r="F134" s="555">
        <v>47777.7</v>
      </c>
      <c r="G134" s="555">
        <v>41417.800000000003</v>
      </c>
      <c r="H134" s="555">
        <v>37952.9</v>
      </c>
      <c r="I134" s="555">
        <v>42142.3</v>
      </c>
      <c r="J134" s="555">
        <v>44991.4</v>
      </c>
      <c r="K134" s="555">
        <v>43818.2</v>
      </c>
      <c r="L134" s="555">
        <v>35372.5</v>
      </c>
      <c r="M134" s="555">
        <v>48334.1</v>
      </c>
      <c r="N134" s="555">
        <v>48256.800000000003</v>
      </c>
      <c r="O134" s="555">
        <v>54695</v>
      </c>
      <c r="P134" s="555">
        <f>SUM(D134:O134)</f>
        <v>537741.4</v>
      </c>
      <c r="Q134" s="566">
        <v>518041.45973799995</v>
      </c>
      <c r="R134" s="563">
        <v>518041.45973799995</v>
      </c>
      <c r="S134" s="226"/>
      <c r="T134" s="212"/>
      <c r="U134" s="212"/>
    </row>
    <row r="135" spans="1:21" s="268" customFormat="1" ht="15" customHeight="1">
      <c r="A135" s="899" t="s">
        <v>201</v>
      </c>
      <c r="B135" s="217" t="s">
        <v>202</v>
      </c>
      <c r="C135" s="558">
        <v>345591.1</v>
      </c>
      <c r="D135" s="311">
        <v>24785.4</v>
      </c>
      <c r="E135" s="311">
        <v>22967.200000000001</v>
      </c>
      <c r="F135" s="311">
        <v>27285.8</v>
      </c>
      <c r="G135" s="311">
        <v>31545.7</v>
      </c>
      <c r="H135" s="311">
        <v>30754.9</v>
      </c>
      <c r="I135" s="311">
        <v>26309.4</v>
      </c>
      <c r="J135" s="311">
        <v>26341.8</v>
      </c>
      <c r="K135" s="311">
        <v>23957.3</v>
      </c>
      <c r="L135" s="311">
        <v>25155.8</v>
      </c>
      <c r="M135" s="311">
        <v>28558.1</v>
      </c>
      <c r="N135" s="311">
        <v>27148.400000000001</v>
      </c>
      <c r="O135" s="311">
        <v>26729.3</v>
      </c>
      <c r="P135" s="311">
        <f t="shared" ref="P135:P142" si="30">SUM(D135:O135)</f>
        <v>321539.09999999998</v>
      </c>
      <c r="Q135" s="556">
        <v>322872.87</v>
      </c>
      <c r="R135" s="559">
        <v>328684.576</v>
      </c>
      <c r="S135" s="226"/>
      <c r="T135" s="212"/>
      <c r="U135" s="212"/>
    </row>
    <row r="136" spans="1:21" s="268" customFormat="1">
      <c r="A136" s="899"/>
      <c r="B136" s="217" t="s">
        <v>203</v>
      </c>
      <c r="C136" s="901">
        <v>1228140</v>
      </c>
      <c r="D136" s="896">
        <v>103887.9</v>
      </c>
      <c r="E136" s="896">
        <v>99556.3</v>
      </c>
      <c r="F136" s="896">
        <v>99651.9</v>
      </c>
      <c r="G136" s="896">
        <v>96197.8</v>
      </c>
      <c r="H136" s="896">
        <v>93571.8</v>
      </c>
      <c r="I136" s="896">
        <v>95805.5</v>
      </c>
      <c r="J136" s="896">
        <v>107277.9</v>
      </c>
      <c r="K136" s="896">
        <v>106961.5</v>
      </c>
      <c r="L136" s="896">
        <v>100999.2</v>
      </c>
      <c r="M136" s="896">
        <v>100251.7</v>
      </c>
      <c r="N136" s="896">
        <v>103507</v>
      </c>
      <c r="O136" s="896">
        <v>104460</v>
      </c>
      <c r="P136" s="896">
        <f t="shared" si="30"/>
        <v>1212128.5</v>
      </c>
      <c r="Q136" s="918">
        <v>931366.38</v>
      </c>
      <c r="R136" s="919">
        <v>942503.34600000002</v>
      </c>
      <c r="S136" s="226"/>
      <c r="T136" s="212"/>
      <c r="U136" s="212"/>
    </row>
    <row r="137" spans="1:21" s="268" customFormat="1">
      <c r="A137" s="899"/>
      <c r="B137" s="218" t="s">
        <v>204</v>
      </c>
      <c r="C137" s="901"/>
      <c r="D137" s="896"/>
      <c r="E137" s="896"/>
      <c r="F137" s="896"/>
      <c r="G137" s="896"/>
      <c r="H137" s="896"/>
      <c r="I137" s="896"/>
      <c r="J137" s="896"/>
      <c r="K137" s="896"/>
      <c r="L137" s="896"/>
      <c r="M137" s="896"/>
      <c r="N137" s="896"/>
      <c r="O137" s="896"/>
      <c r="P137" s="896"/>
      <c r="Q137" s="918"/>
      <c r="R137" s="919"/>
      <c r="S137" s="226"/>
      <c r="T137" s="212"/>
      <c r="U137" s="212"/>
    </row>
    <row r="138" spans="1:21" s="268" customFormat="1">
      <c r="A138" s="899"/>
      <c r="B138" s="219" t="s">
        <v>205</v>
      </c>
      <c r="C138" s="558">
        <v>104122.7</v>
      </c>
      <c r="D138" s="311">
        <v>10938.4</v>
      </c>
      <c r="E138" s="311">
        <v>9345</v>
      </c>
      <c r="F138" s="311">
        <v>9075.1</v>
      </c>
      <c r="G138" s="311">
        <v>7842.2</v>
      </c>
      <c r="H138" s="311">
        <v>7033.8</v>
      </c>
      <c r="I138" s="311">
        <v>6236</v>
      </c>
      <c r="J138" s="311">
        <v>6638.4</v>
      </c>
      <c r="K138" s="311">
        <v>7570.4</v>
      </c>
      <c r="L138" s="311">
        <v>8479.2999999999993</v>
      </c>
      <c r="M138" s="311">
        <v>9891.9</v>
      </c>
      <c r="N138" s="311">
        <v>10331.4</v>
      </c>
      <c r="O138" s="311">
        <v>11185.1</v>
      </c>
      <c r="P138" s="311">
        <f>SUM(D138:O138)</f>
        <v>104567</v>
      </c>
      <c r="Q138" s="556">
        <v>75619.862999999998</v>
      </c>
      <c r="R138" s="559">
        <v>74486.19</v>
      </c>
      <c r="S138" s="226"/>
      <c r="T138" s="212"/>
      <c r="U138" s="212"/>
    </row>
    <row r="139" spans="1:21" s="268" customFormat="1">
      <c r="A139" s="899"/>
      <c r="B139" s="220" t="s">
        <v>206</v>
      </c>
      <c r="C139" s="558">
        <v>3190401.6</v>
      </c>
      <c r="D139" s="311">
        <v>375984.5</v>
      </c>
      <c r="E139" s="311">
        <v>335696.1</v>
      </c>
      <c r="F139" s="311">
        <v>306686.5</v>
      </c>
      <c r="G139" s="311">
        <v>289477.90000000002</v>
      </c>
      <c r="H139" s="311">
        <v>257857.7</v>
      </c>
      <c r="I139" s="311">
        <v>232026.2</v>
      </c>
      <c r="J139" s="311">
        <v>238174.8</v>
      </c>
      <c r="K139" s="311">
        <v>263916.7</v>
      </c>
      <c r="L139" s="311">
        <v>229436.79999999999</v>
      </c>
      <c r="M139" s="311">
        <v>243642.3</v>
      </c>
      <c r="N139" s="311">
        <v>290081.90000000002</v>
      </c>
      <c r="O139" s="311">
        <v>341167.5</v>
      </c>
      <c r="P139" s="311">
        <f t="shared" si="30"/>
        <v>3404148.8999999994</v>
      </c>
      <c r="Q139" s="556">
        <v>2666045.4500000002</v>
      </c>
      <c r="R139" s="559">
        <v>2692705.94</v>
      </c>
      <c r="S139" s="226"/>
      <c r="T139" s="212"/>
      <c r="U139" s="212"/>
    </row>
    <row r="140" spans="1:21" s="268" customFormat="1">
      <c r="A140" s="899"/>
      <c r="B140" s="217" t="s">
        <v>207</v>
      </c>
      <c r="C140" s="558">
        <v>1288925.7</v>
      </c>
      <c r="D140" s="311">
        <v>128902.39999999999</v>
      </c>
      <c r="E140" s="311">
        <v>117212.1</v>
      </c>
      <c r="F140" s="311">
        <v>114305.8</v>
      </c>
      <c r="G140" s="311">
        <v>103751.1</v>
      </c>
      <c r="H140" s="311">
        <v>95921.7</v>
      </c>
      <c r="I140" s="311">
        <v>102817.2</v>
      </c>
      <c r="J140" s="311">
        <v>114704.6</v>
      </c>
      <c r="K140" s="311">
        <v>112476.7</v>
      </c>
      <c r="L140" s="311">
        <v>100174.3</v>
      </c>
      <c r="M140" s="311">
        <v>104773.7</v>
      </c>
      <c r="N140" s="311">
        <v>117976</v>
      </c>
      <c r="O140" s="311">
        <v>130287.5</v>
      </c>
      <c r="P140" s="311">
        <f t="shared" si="30"/>
        <v>1343303.0999999999</v>
      </c>
      <c r="Q140" s="556">
        <v>1058625.8799999999</v>
      </c>
      <c r="R140" s="559">
        <v>1093142.32</v>
      </c>
      <c r="S140" s="226"/>
      <c r="T140" s="212"/>
      <c r="U140" s="212"/>
    </row>
    <row r="141" spans="1:21" s="268" customFormat="1" ht="25.5">
      <c r="A141" s="899"/>
      <c r="B141" s="221" t="s">
        <v>208</v>
      </c>
      <c r="C141" s="558">
        <f>SUM(C138:C140)</f>
        <v>4583450</v>
      </c>
      <c r="D141" s="311">
        <f>SUM(D138:D140)</f>
        <v>515825.30000000005</v>
      </c>
      <c r="E141" s="311">
        <f t="shared" ref="E141:O141" si="31">SUM(E138:E140)</f>
        <v>462253.19999999995</v>
      </c>
      <c r="F141" s="311">
        <f t="shared" si="31"/>
        <v>430067.39999999997</v>
      </c>
      <c r="G141" s="311">
        <f t="shared" si="31"/>
        <v>401071.20000000007</v>
      </c>
      <c r="H141" s="311">
        <f t="shared" si="31"/>
        <v>360813.2</v>
      </c>
      <c r="I141" s="311">
        <f t="shared" si="31"/>
        <v>341079.4</v>
      </c>
      <c r="J141" s="311">
        <f t="shared" si="31"/>
        <v>359517.8</v>
      </c>
      <c r="K141" s="311">
        <f>SUM(K138:K140)</f>
        <v>383963.80000000005</v>
      </c>
      <c r="L141" s="311">
        <f t="shared" si="31"/>
        <v>338090.39999999997</v>
      </c>
      <c r="M141" s="311">
        <f t="shared" si="31"/>
        <v>358307.89999999997</v>
      </c>
      <c r="N141" s="311">
        <f t="shared" si="31"/>
        <v>418389.30000000005</v>
      </c>
      <c r="O141" s="311">
        <f t="shared" si="31"/>
        <v>482640.1</v>
      </c>
      <c r="P141" s="311">
        <f t="shared" si="30"/>
        <v>4852018.9999999991</v>
      </c>
      <c r="Q141" s="556">
        <f t="shared" ref="Q141:R141" si="32">SUM(Q138:Q140)</f>
        <v>3800291.193</v>
      </c>
      <c r="R141" s="559">
        <f t="shared" si="32"/>
        <v>3860334.45</v>
      </c>
      <c r="S141" s="226"/>
      <c r="T141" s="212"/>
      <c r="U141" s="212"/>
    </row>
    <row r="142" spans="1:21" s="268" customFormat="1" ht="39" thickBot="1">
      <c r="A142" s="899"/>
      <c r="B142" s="222" t="s">
        <v>209</v>
      </c>
      <c r="C142" s="441">
        <f>SUM(C135:C140)</f>
        <v>6157181.1000000006</v>
      </c>
      <c r="D142" s="307">
        <f t="shared" ref="D142:O142" si="33">SUM(D135:D140)</f>
        <v>644498.6</v>
      </c>
      <c r="E142" s="307">
        <f t="shared" si="33"/>
        <v>584776.69999999995</v>
      </c>
      <c r="F142" s="307">
        <f t="shared" si="33"/>
        <v>557005.1</v>
      </c>
      <c r="G142" s="307">
        <f t="shared" si="33"/>
        <v>528814.70000000007</v>
      </c>
      <c r="H142" s="307">
        <f t="shared" si="33"/>
        <v>485139.9</v>
      </c>
      <c r="I142" s="307">
        <f t="shared" si="33"/>
        <v>463194.3</v>
      </c>
      <c r="J142" s="307">
        <f t="shared" si="33"/>
        <v>493137.5</v>
      </c>
      <c r="K142" s="307">
        <f t="shared" si="33"/>
        <v>514882.60000000003</v>
      </c>
      <c r="L142" s="307">
        <f t="shared" si="33"/>
        <v>464245.39999999997</v>
      </c>
      <c r="M142" s="307">
        <f t="shared" si="33"/>
        <v>487117.7</v>
      </c>
      <c r="N142" s="307">
        <f t="shared" si="33"/>
        <v>549044.69999999995</v>
      </c>
      <c r="O142" s="307">
        <f t="shared" si="33"/>
        <v>613829.4</v>
      </c>
      <c r="P142" s="307">
        <f t="shared" si="30"/>
        <v>6385686.6000000006</v>
      </c>
      <c r="Q142" s="560">
        <f>SUM(Q135:Q140)</f>
        <v>5054530.443</v>
      </c>
      <c r="R142" s="561">
        <f>SUM(R135:R140)</f>
        <v>5131522.3720000004</v>
      </c>
      <c r="S142" s="226"/>
      <c r="T142" s="212"/>
      <c r="U142" s="212"/>
    </row>
    <row r="143" spans="1:21" s="268" customFormat="1" ht="15" thickBot="1">
      <c r="A143" s="900"/>
      <c r="B143" s="223" t="s">
        <v>210</v>
      </c>
      <c r="C143" s="317">
        <v>514110.9</v>
      </c>
      <c r="D143" s="567">
        <v>50783.4</v>
      </c>
      <c r="E143" s="568">
        <v>41304.5</v>
      </c>
      <c r="F143" s="568">
        <v>37555.1</v>
      </c>
      <c r="G143" s="568">
        <v>33568.9</v>
      </c>
      <c r="H143" s="568">
        <v>31951.599999999999</v>
      </c>
      <c r="I143" s="568">
        <v>33093</v>
      </c>
      <c r="J143" s="568">
        <v>38753.599999999999</v>
      </c>
      <c r="K143" s="568">
        <v>39919.4</v>
      </c>
      <c r="L143" s="568">
        <v>40363.800000000003</v>
      </c>
      <c r="M143" s="568">
        <v>47864.3</v>
      </c>
      <c r="N143" s="568">
        <v>62607.7</v>
      </c>
      <c r="O143" s="568">
        <v>82099</v>
      </c>
      <c r="P143" s="568">
        <f>SUM(D143:O143)</f>
        <v>539864.30000000005</v>
      </c>
      <c r="Q143" s="562">
        <v>409064.67564177071</v>
      </c>
      <c r="R143" s="317">
        <v>415133.34009985888</v>
      </c>
      <c r="S143" s="226"/>
      <c r="T143" s="212"/>
      <c r="U143" s="212"/>
    </row>
    <row r="144" spans="1:21" s="268" customFormat="1" ht="39" thickBot="1">
      <c r="A144" s="224"/>
      <c r="B144" s="225" t="s">
        <v>211</v>
      </c>
      <c r="C144" s="638">
        <f>C134+C142+C143</f>
        <v>7199708.0000000009</v>
      </c>
      <c r="D144" s="317">
        <f>D134+D142+D143</f>
        <v>742172.5</v>
      </c>
      <c r="E144" s="317">
        <f t="shared" ref="E144:R144" si="34">E134+E142+E143</f>
        <v>672173.39999999991</v>
      </c>
      <c r="F144" s="317">
        <f t="shared" si="34"/>
        <v>642337.89999999991</v>
      </c>
      <c r="G144" s="317">
        <f t="shared" si="34"/>
        <v>603801.40000000014</v>
      </c>
      <c r="H144" s="317">
        <f t="shared" si="34"/>
        <v>555044.4</v>
      </c>
      <c r="I144" s="317">
        <f t="shared" si="34"/>
        <v>538429.6</v>
      </c>
      <c r="J144" s="317">
        <f t="shared" si="34"/>
        <v>576882.5</v>
      </c>
      <c r="K144" s="317">
        <f t="shared" si="34"/>
        <v>598620.20000000007</v>
      </c>
      <c r="L144" s="317">
        <f t="shared" si="34"/>
        <v>539981.69999999995</v>
      </c>
      <c r="M144" s="317">
        <f t="shared" si="34"/>
        <v>583316.10000000009</v>
      </c>
      <c r="N144" s="317">
        <f t="shared" si="34"/>
        <v>659909.19999999995</v>
      </c>
      <c r="O144" s="317">
        <f t="shared" si="34"/>
        <v>750623.4</v>
      </c>
      <c r="P144" s="317">
        <f t="shared" si="34"/>
        <v>7463292.3000000007</v>
      </c>
      <c r="Q144" s="317">
        <f t="shared" si="34"/>
        <v>5981636.5783797707</v>
      </c>
      <c r="R144" s="317">
        <f t="shared" si="34"/>
        <v>6064697.1718378598</v>
      </c>
      <c r="S144" s="226"/>
      <c r="T144" s="212"/>
      <c r="U144" s="212"/>
    </row>
    <row r="145" spans="1:21" s="268" customFormat="1">
      <c r="A145" s="226"/>
      <c r="B145" s="226"/>
      <c r="C145" s="226"/>
      <c r="D145" s="226"/>
      <c r="E145" s="226"/>
      <c r="F145" s="226"/>
      <c r="G145" s="226"/>
      <c r="H145" s="226"/>
      <c r="I145" s="226"/>
      <c r="J145" s="226"/>
      <c r="K145" s="226"/>
      <c r="L145" s="226"/>
      <c r="M145" s="226"/>
      <c r="N145" s="226"/>
      <c r="O145" s="226"/>
      <c r="P145" s="226"/>
      <c r="Q145" s="226"/>
      <c r="R145" s="226"/>
      <c r="S145" s="226"/>
      <c r="T145" s="212"/>
      <c r="U145" s="212"/>
    </row>
    <row r="146" spans="1:21" s="268" customFormat="1">
      <c r="A146" s="213"/>
      <c r="B146" s="214"/>
      <c r="C146" s="214"/>
      <c r="D146" s="214"/>
      <c r="E146" s="214"/>
      <c r="F146" s="214"/>
      <c r="G146" s="214"/>
      <c r="H146" s="214"/>
      <c r="I146" s="212"/>
      <c r="J146" s="212"/>
      <c r="K146" s="212"/>
      <c r="L146" s="212"/>
      <c r="M146" s="212"/>
      <c r="N146" s="212"/>
      <c r="O146" s="212"/>
      <c r="P146" s="212"/>
      <c r="Q146" s="212"/>
      <c r="R146" s="212"/>
      <c r="S146" s="212"/>
      <c r="T146" s="212"/>
      <c r="U146" s="212"/>
    </row>
    <row r="147" spans="1:21" ht="18" customHeight="1">
      <c r="A147" s="226"/>
      <c r="B147" s="226"/>
      <c r="C147" s="226"/>
      <c r="D147" s="226"/>
      <c r="E147" s="226"/>
      <c r="F147" s="226"/>
      <c r="G147" s="226"/>
      <c r="H147" s="226"/>
      <c r="I147" s="226"/>
      <c r="J147" s="226"/>
      <c r="K147" s="226"/>
      <c r="L147" s="226"/>
      <c r="M147" s="226"/>
      <c r="N147" s="226"/>
      <c r="O147" s="226"/>
      <c r="P147" s="226"/>
      <c r="Q147" s="226"/>
      <c r="R147" s="226"/>
      <c r="S147" s="226"/>
    </row>
    <row r="148" spans="1:21" ht="15.75" customHeight="1" thickBot="1">
      <c r="A148" s="226"/>
      <c r="B148" s="226"/>
      <c r="C148" s="226"/>
      <c r="D148" s="226"/>
      <c r="E148" s="226"/>
      <c r="F148" s="226"/>
      <c r="G148" s="226"/>
      <c r="H148" s="226"/>
      <c r="I148" s="226"/>
      <c r="J148" s="226"/>
      <c r="K148" s="226"/>
      <c r="L148" s="226"/>
      <c r="M148" s="226"/>
      <c r="N148" s="226"/>
      <c r="O148" s="226"/>
      <c r="P148" s="226"/>
      <c r="Q148" s="226"/>
      <c r="R148" s="226"/>
      <c r="S148" s="226"/>
    </row>
    <row r="149" spans="1:21" ht="123.75" customHeight="1">
      <c r="A149" s="42"/>
      <c r="B149" s="879" t="s">
        <v>351</v>
      </c>
      <c r="C149" s="880"/>
      <c r="D149" s="880"/>
      <c r="E149" s="881"/>
      <c r="F149" s="42"/>
      <c r="G149" s="43"/>
      <c r="H149" s="42"/>
      <c r="I149" s="42"/>
      <c r="J149" s="42"/>
      <c r="K149" s="42"/>
      <c r="L149" s="42"/>
      <c r="M149" s="42"/>
      <c r="N149" s="42"/>
      <c r="O149" s="42"/>
      <c r="P149" s="42"/>
      <c r="Q149" s="42"/>
      <c r="R149" s="42"/>
    </row>
    <row r="150" spans="1:21" ht="222.75" customHeight="1">
      <c r="A150" s="44"/>
      <c r="B150" s="882" t="s">
        <v>378</v>
      </c>
      <c r="C150" s="883"/>
      <c r="D150" s="883"/>
      <c r="E150" s="884"/>
      <c r="F150" s="44"/>
      <c r="G150" s="43"/>
      <c r="H150" s="44"/>
      <c r="I150" s="44"/>
      <c r="J150" s="44"/>
      <c r="K150" s="44"/>
      <c r="L150" s="44"/>
      <c r="M150" s="44"/>
      <c r="N150" s="44"/>
      <c r="O150" s="44"/>
      <c r="P150" s="44"/>
      <c r="Q150" s="44"/>
      <c r="R150" s="44"/>
    </row>
    <row r="151" spans="1:21" ht="111.75" customHeight="1">
      <c r="A151" s="42"/>
      <c r="B151" s="863" t="s">
        <v>384</v>
      </c>
      <c r="C151" s="864"/>
      <c r="D151" s="864"/>
      <c r="E151" s="865"/>
      <c r="F151" s="45"/>
      <c r="G151" s="43"/>
      <c r="H151" s="42"/>
      <c r="I151" s="42"/>
      <c r="J151" s="42"/>
      <c r="K151" s="42"/>
      <c r="L151" s="42"/>
      <c r="M151" s="42"/>
      <c r="N151" s="42"/>
      <c r="O151" s="42"/>
      <c r="P151" s="42"/>
      <c r="Q151" s="42"/>
      <c r="R151" s="42"/>
    </row>
    <row r="152" spans="1:21" ht="274.5" customHeight="1">
      <c r="A152" s="36"/>
      <c r="B152" s="866" t="s">
        <v>377</v>
      </c>
      <c r="C152" s="867"/>
      <c r="D152" s="867"/>
      <c r="E152" s="868"/>
      <c r="F152" s="34"/>
      <c r="G152" s="35"/>
      <c r="H152" s="36"/>
      <c r="I152" s="36"/>
      <c r="J152" s="36"/>
      <c r="K152" s="36"/>
      <c r="L152" s="36"/>
      <c r="M152" s="36"/>
      <c r="N152" s="36"/>
      <c r="O152" s="36"/>
      <c r="P152" s="36"/>
      <c r="Q152" s="36"/>
      <c r="R152" s="36"/>
    </row>
    <row r="153" spans="1:21" ht="91.5" customHeight="1">
      <c r="A153" s="41"/>
      <c r="B153" s="869" t="s">
        <v>362</v>
      </c>
      <c r="C153" s="870"/>
      <c r="D153" s="870"/>
      <c r="E153" s="871"/>
      <c r="F153" s="39"/>
      <c r="G153" s="40"/>
      <c r="H153" s="36"/>
      <c r="I153" s="36"/>
      <c r="J153" s="36"/>
      <c r="K153" s="36"/>
      <c r="L153" s="36"/>
      <c r="M153" s="36"/>
      <c r="N153" s="36"/>
      <c r="O153" s="36"/>
      <c r="P153" s="36"/>
      <c r="Q153" s="36"/>
      <c r="R153" s="36"/>
    </row>
    <row r="154" spans="1:21" ht="187.5" customHeight="1" thickBot="1">
      <c r="A154" s="41"/>
      <c r="B154" s="872" t="s">
        <v>380</v>
      </c>
      <c r="C154" s="873"/>
      <c r="D154" s="873"/>
      <c r="E154" s="874"/>
      <c r="F154" s="39"/>
      <c r="G154" s="40"/>
      <c r="H154" s="36"/>
      <c r="I154" s="36"/>
      <c r="J154" s="36"/>
      <c r="K154" s="36"/>
      <c r="L154" s="36"/>
      <c r="M154" s="36"/>
      <c r="N154" s="36"/>
      <c r="O154" s="36"/>
      <c r="P154" s="36"/>
      <c r="Q154" s="36"/>
      <c r="R154" s="36"/>
    </row>
    <row r="156" spans="1:21" ht="18" customHeight="1"/>
    <row r="158" spans="1:21" ht="16.5" customHeight="1" thickBot="1">
      <c r="A158" s="167"/>
      <c r="B158" s="818" t="s">
        <v>240</v>
      </c>
      <c r="C158" s="760"/>
      <c r="D158" s="760"/>
      <c r="E158" s="760"/>
      <c r="F158" s="760"/>
      <c r="G158" s="760"/>
      <c r="H158" s="760"/>
      <c r="I158" s="760"/>
      <c r="J158" s="760"/>
      <c r="K158" s="760"/>
      <c r="L158" s="760"/>
      <c r="M158" s="760"/>
      <c r="N158" s="760"/>
      <c r="O158" s="760"/>
      <c r="P158" s="167"/>
      <c r="Q158" s="167"/>
      <c r="R158" s="167"/>
    </row>
    <row r="159" spans="1:21" ht="15.75" thickBot="1">
      <c r="A159" s="182">
        <v>1</v>
      </c>
      <c r="B159" s="182">
        <v>2</v>
      </c>
      <c r="C159" s="878" t="s">
        <v>241</v>
      </c>
      <c r="D159" s="878"/>
      <c r="E159" s="878"/>
      <c r="F159" s="878"/>
      <c r="G159" s="878"/>
      <c r="H159" s="878"/>
      <c r="I159" s="878"/>
      <c r="J159" s="878"/>
      <c r="K159" s="878"/>
      <c r="L159" s="878"/>
      <c r="M159" s="878"/>
      <c r="N159" s="878"/>
      <c r="O159" s="878"/>
      <c r="P159" s="182">
        <v>16</v>
      </c>
      <c r="Q159" s="182">
        <v>17</v>
      </c>
      <c r="R159" s="182">
        <v>18</v>
      </c>
    </row>
    <row r="160" spans="1:21" ht="15.75" thickBot="1">
      <c r="A160" s="655" t="s">
        <v>57</v>
      </c>
      <c r="B160" s="676" t="s">
        <v>11</v>
      </c>
      <c r="C160" s="182">
        <v>3</v>
      </c>
      <c r="D160" s="182">
        <v>4</v>
      </c>
      <c r="E160" s="182">
        <v>5</v>
      </c>
      <c r="F160" s="182">
        <v>6</v>
      </c>
      <c r="G160" s="182">
        <v>7</v>
      </c>
      <c r="H160" s="182">
        <v>8</v>
      </c>
      <c r="I160" s="182">
        <v>9</v>
      </c>
      <c r="J160" s="182">
        <v>10</v>
      </c>
      <c r="K160" s="182">
        <v>11</v>
      </c>
      <c r="L160" s="182">
        <v>12</v>
      </c>
      <c r="M160" s="182">
        <v>13</v>
      </c>
      <c r="N160" s="182">
        <v>14</v>
      </c>
      <c r="O160" s="182">
        <v>15</v>
      </c>
      <c r="P160" s="676" t="s">
        <v>12</v>
      </c>
      <c r="Q160" s="676" t="s">
        <v>13</v>
      </c>
      <c r="R160" s="676" t="s">
        <v>67</v>
      </c>
    </row>
    <row r="161" spans="1:20" ht="54" customHeight="1" thickBot="1">
      <c r="A161" s="655"/>
      <c r="B161" s="676"/>
      <c r="C161" s="186" t="s">
        <v>14</v>
      </c>
      <c r="D161" s="186" t="s">
        <v>15</v>
      </c>
      <c r="E161" s="186" t="s">
        <v>16</v>
      </c>
      <c r="F161" s="186" t="s">
        <v>17</v>
      </c>
      <c r="G161" s="186" t="s">
        <v>18</v>
      </c>
      <c r="H161" s="186" t="s">
        <v>112</v>
      </c>
      <c r="I161" s="186" t="s">
        <v>113</v>
      </c>
      <c r="J161" s="186" t="s">
        <v>114</v>
      </c>
      <c r="K161" s="186" t="s">
        <v>22</v>
      </c>
      <c r="L161" s="186" t="s">
        <v>23</v>
      </c>
      <c r="M161" s="186" t="s">
        <v>24</v>
      </c>
      <c r="N161" s="186" t="s">
        <v>25</v>
      </c>
      <c r="O161" s="184" t="s">
        <v>115</v>
      </c>
      <c r="P161" s="676"/>
      <c r="Q161" s="676"/>
      <c r="R161" s="676"/>
    </row>
    <row r="162" spans="1:20" ht="30.75" customHeight="1" thickBot="1">
      <c r="A162" s="232" t="s">
        <v>242</v>
      </c>
      <c r="B162" s="233"/>
      <c r="C162" s="234"/>
      <c r="D162" s="235"/>
      <c r="E162" s="235"/>
      <c r="F162" s="235"/>
      <c r="G162" s="235"/>
      <c r="H162" s="235"/>
      <c r="I162" s="235"/>
      <c r="J162" s="235"/>
      <c r="K162" s="235"/>
      <c r="L162" s="235"/>
      <c r="M162" s="235"/>
      <c r="N162" s="236"/>
      <c r="O162" s="233"/>
      <c r="P162" s="233"/>
      <c r="Q162" s="237"/>
      <c r="R162" s="736"/>
    </row>
    <row r="163" spans="1:20">
      <c r="A163" s="238" t="s">
        <v>243</v>
      </c>
      <c r="B163" s="622">
        <v>140592</v>
      </c>
      <c r="C163" s="536">
        <v>10151.11</v>
      </c>
      <c r="D163" s="539">
        <v>8910.49</v>
      </c>
      <c r="E163" s="539">
        <v>10613.85</v>
      </c>
      <c r="F163" s="539">
        <v>13997.34</v>
      </c>
      <c r="G163" s="539">
        <v>13482.78</v>
      </c>
      <c r="H163" s="539">
        <v>15168.26</v>
      </c>
      <c r="I163" s="539">
        <v>15856.05</v>
      </c>
      <c r="J163" s="539">
        <v>16669.97</v>
      </c>
      <c r="K163" s="539">
        <v>13912.22</v>
      </c>
      <c r="L163" s="539">
        <v>12153.3</v>
      </c>
      <c r="M163" s="539">
        <v>11567.64</v>
      </c>
      <c r="N163" s="545">
        <v>10589.2</v>
      </c>
      <c r="O163" s="622">
        <f>SUM(C163:N163)</f>
        <v>153072.21000000002</v>
      </c>
      <c r="P163" s="622">
        <v>150010.76999999999</v>
      </c>
      <c r="Q163" s="626">
        <v>147010.54999999999</v>
      </c>
      <c r="R163" s="737"/>
    </row>
    <row r="164" spans="1:20">
      <c r="A164" s="142" t="s">
        <v>244</v>
      </c>
      <c r="B164" s="481">
        <v>8599</v>
      </c>
      <c r="C164" s="143">
        <v>359.17099999999999</v>
      </c>
      <c r="D164" s="185">
        <v>209.89099999999999</v>
      </c>
      <c r="E164" s="185">
        <v>345.07900000000001</v>
      </c>
      <c r="F164" s="185">
        <v>496.70699999999999</v>
      </c>
      <c r="G164" s="185">
        <v>634.28399999999999</v>
      </c>
      <c r="H164" s="185">
        <v>511.13099999999997</v>
      </c>
      <c r="I164" s="185">
        <v>830.05100000000004</v>
      </c>
      <c r="J164" s="185">
        <v>857.61400000000003</v>
      </c>
      <c r="K164" s="185">
        <v>567.92899999999997</v>
      </c>
      <c r="L164" s="185">
        <v>499.22199999999998</v>
      </c>
      <c r="M164" s="185">
        <v>397.69799999999998</v>
      </c>
      <c r="N164" s="127"/>
      <c r="O164" s="305">
        <f>SUM(C164:N164)</f>
        <v>5708.777</v>
      </c>
      <c r="P164" s="627"/>
      <c r="Q164" s="628"/>
      <c r="R164" s="737"/>
      <c r="S164" s="42"/>
      <c r="T164" s="42"/>
    </row>
    <row r="165" spans="1:20">
      <c r="A165" s="142" t="s">
        <v>245</v>
      </c>
      <c r="B165" s="481">
        <v>848357</v>
      </c>
      <c r="C165" s="543">
        <v>77050.87</v>
      </c>
      <c r="D165" s="483">
        <v>74690.42</v>
      </c>
      <c r="E165" s="483">
        <v>79420.77</v>
      </c>
      <c r="F165" s="483">
        <v>91344.4</v>
      </c>
      <c r="G165" s="483">
        <v>88879.72</v>
      </c>
      <c r="H165" s="483">
        <v>100267.24</v>
      </c>
      <c r="I165" s="483">
        <v>96926.66</v>
      </c>
      <c r="J165" s="483">
        <v>98847.46</v>
      </c>
      <c r="K165" s="483">
        <v>91560.73</v>
      </c>
      <c r="L165" s="483">
        <v>91938.51</v>
      </c>
      <c r="M165" s="483">
        <v>79053.62</v>
      </c>
      <c r="N165" s="544">
        <v>78052.149999999994</v>
      </c>
      <c r="O165" s="481">
        <f>SUM(C165:N165)</f>
        <v>1048032.5499999999</v>
      </c>
      <c r="P165" s="629">
        <v>1068993.2</v>
      </c>
      <c r="Q165" s="621">
        <v>1090373.06</v>
      </c>
      <c r="R165" s="737"/>
      <c r="S165" s="44"/>
      <c r="T165" s="44"/>
    </row>
    <row r="166" spans="1:20">
      <c r="A166" s="142" t="s">
        <v>246</v>
      </c>
      <c r="B166" s="124"/>
      <c r="C166" s="143"/>
      <c r="D166" s="185"/>
      <c r="E166" s="185"/>
      <c r="F166" s="185"/>
      <c r="G166" s="185"/>
      <c r="H166" s="185"/>
      <c r="I166" s="185"/>
      <c r="J166" s="185"/>
      <c r="K166" s="185"/>
      <c r="L166" s="185"/>
      <c r="M166" s="185"/>
      <c r="N166" s="127"/>
      <c r="O166" s="305">
        <f t="shared" ref="O166:O178" si="35">SUM(C166:N166)</f>
        <v>0</v>
      </c>
      <c r="P166" s="627"/>
      <c r="Q166" s="628"/>
      <c r="R166" s="737"/>
      <c r="S166" s="42"/>
      <c r="T166" s="42"/>
    </row>
    <row r="167" spans="1:20">
      <c r="A167" s="142" t="s">
        <v>247</v>
      </c>
      <c r="B167" s="318">
        <v>27306</v>
      </c>
      <c r="C167" s="143">
        <v>755.08399999999995</v>
      </c>
      <c r="D167" s="185">
        <v>929.07100000000003</v>
      </c>
      <c r="E167" s="540">
        <v>1253.451</v>
      </c>
      <c r="F167" s="540">
        <v>1084.5409999999999</v>
      </c>
      <c r="G167" s="185">
        <v>972.80200000000002</v>
      </c>
      <c r="H167" s="540">
        <v>1024.8889999999999</v>
      </c>
      <c r="I167" s="540">
        <v>1301.8789999999999</v>
      </c>
      <c r="J167" s="185">
        <v>985.60599999999999</v>
      </c>
      <c r="K167" s="540">
        <v>1182.3989999999999</v>
      </c>
      <c r="L167" s="540">
        <v>1330.268</v>
      </c>
      <c r="M167" s="185">
        <v>112.11</v>
      </c>
      <c r="N167" s="127"/>
      <c r="O167" s="305">
        <f>SUM(C167:N167)</f>
        <v>10932.1</v>
      </c>
      <c r="P167" s="305"/>
      <c r="Q167" s="628"/>
      <c r="R167" s="737"/>
      <c r="S167" s="36"/>
      <c r="T167" s="36"/>
    </row>
    <row r="168" spans="1:20">
      <c r="A168" s="142" t="s">
        <v>248</v>
      </c>
      <c r="B168" s="534"/>
      <c r="C168" s="537">
        <v>4151.9110000000001</v>
      </c>
      <c r="D168" s="540">
        <v>3065.4349999999999</v>
      </c>
      <c r="E168" s="540">
        <v>2256.11</v>
      </c>
      <c r="F168" s="540">
        <v>1936.6479999999999</v>
      </c>
      <c r="G168" s="540">
        <v>1418.9849999999999</v>
      </c>
      <c r="H168" s="540">
        <v>1747.692</v>
      </c>
      <c r="I168" s="540">
        <v>1433.45</v>
      </c>
      <c r="J168" s="540">
        <v>1631.3510000000001</v>
      </c>
      <c r="K168" s="185">
        <v>227.14500000000001</v>
      </c>
      <c r="L168" s="540">
        <v>3847.4960000000001</v>
      </c>
      <c r="M168" s="185">
        <v>2363.3150000000001</v>
      </c>
      <c r="N168" s="127"/>
      <c r="O168" s="481">
        <f>SUM(C168:N168)</f>
        <v>24079.537999999997</v>
      </c>
      <c r="P168" s="305"/>
      <c r="Q168" s="628"/>
      <c r="R168" s="737"/>
      <c r="S168" s="36"/>
      <c r="T168" s="36"/>
    </row>
    <row r="169" spans="1:20">
      <c r="A169" s="142" t="s">
        <v>249</v>
      </c>
      <c r="B169" s="481">
        <v>41400</v>
      </c>
      <c r="C169" s="537">
        <v>2742.6390000000001</v>
      </c>
      <c r="D169" s="540">
        <v>3563.328</v>
      </c>
      <c r="E169" s="540">
        <v>6254.44</v>
      </c>
      <c r="F169" s="540">
        <v>1667.212</v>
      </c>
      <c r="G169" s="540">
        <v>2070.279</v>
      </c>
      <c r="H169" s="540">
        <v>1034.7840000000001</v>
      </c>
      <c r="I169" s="540">
        <v>4564.8450000000003</v>
      </c>
      <c r="J169" s="540">
        <v>5877.6509999999998</v>
      </c>
      <c r="K169" s="540">
        <v>1065.0419999999999</v>
      </c>
      <c r="L169" s="540">
        <v>3780.2449999999999</v>
      </c>
      <c r="M169" s="185">
        <v>3304.35</v>
      </c>
      <c r="N169" s="127"/>
      <c r="O169" s="481">
        <f>SUM(C169:N169)</f>
        <v>35924.815000000002</v>
      </c>
      <c r="P169" s="305"/>
      <c r="Q169" s="628"/>
      <c r="R169" s="737"/>
      <c r="S169" s="36"/>
      <c r="T169" s="36"/>
    </row>
    <row r="170" spans="1:20" ht="25.5" customHeight="1">
      <c r="A170" s="142" t="s">
        <v>250</v>
      </c>
      <c r="B170" s="124"/>
      <c r="C170" s="143"/>
      <c r="D170" s="185"/>
      <c r="E170" s="185"/>
      <c r="F170" s="185"/>
      <c r="G170" s="185"/>
      <c r="H170" s="185"/>
      <c r="I170" s="185"/>
      <c r="J170" s="185"/>
      <c r="K170" s="185"/>
      <c r="L170" s="185"/>
      <c r="M170" s="185"/>
      <c r="N170" s="127"/>
      <c r="O170" s="305">
        <f t="shared" si="35"/>
        <v>0</v>
      </c>
      <c r="P170" s="305"/>
      <c r="Q170" s="628"/>
      <c r="R170" s="737"/>
    </row>
    <row r="171" spans="1:20">
      <c r="A171" s="142" t="s">
        <v>251</v>
      </c>
      <c r="B171" s="124"/>
      <c r="C171" s="143"/>
      <c r="D171" s="185"/>
      <c r="E171" s="185"/>
      <c r="F171" s="185"/>
      <c r="G171" s="185"/>
      <c r="H171" s="185"/>
      <c r="I171" s="185"/>
      <c r="J171" s="185"/>
      <c r="K171" s="185"/>
      <c r="L171" s="185"/>
      <c r="M171" s="185"/>
      <c r="N171" s="127"/>
      <c r="O171" s="305">
        <f t="shared" si="35"/>
        <v>0</v>
      </c>
      <c r="P171" s="350"/>
      <c r="Q171" s="628"/>
      <c r="R171" s="737"/>
    </row>
    <row r="172" spans="1:20">
      <c r="A172" s="142" t="s">
        <v>252</v>
      </c>
      <c r="B172" s="481">
        <v>29614</v>
      </c>
      <c r="C172" s="143">
        <v>469.25</v>
      </c>
      <c r="D172" s="185">
        <v>488.12</v>
      </c>
      <c r="E172" s="185">
        <v>151.76</v>
      </c>
      <c r="F172" s="185">
        <v>280.02</v>
      </c>
      <c r="G172" s="185">
        <v>149.82</v>
      </c>
      <c r="H172" s="185">
        <v>199.72</v>
      </c>
      <c r="I172" s="185">
        <v>333.99</v>
      </c>
      <c r="J172" s="185">
        <v>308.77999999999997</v>
      </c>
      <c r="K172" s="185">
        <v>312.25</v>
      </c>
      <c r="L172" s="185">
        <v>302.82</v>
      </c>
      <c r="M172" s="185">
        <v>232.34</v>
      </c>
      <c r="N172" s="127">
        <v>173.51</v>
      </c>
      <c r="O172" s="305">
        <f t="shared" si="35"/>
        <v>3402.38</v>
      </c>
      <c r="P172" s="481">
        <v>3334.33</v>
      </c>
      <c r="Q172" s="621">
        <v>3267.64</v>
      </c>
      <c r="R172" s="737"/>
    </row>
    <row r="173" spans="1:20">
      <c r="A173" s="142" t="s">
        <v>253</v>
      </c>
      <c r="B173" s="124"/>
      <c r="C173" s="143"/>
      <c r="D173" s="185"/>
      <c r="E173" s="185"/>
      <c r="F173" s="185"/>
      <c r="G173" s="185"/>
      <c r="H173" s="185"/>
      <c r="I173" s="185"/>
      <c r="J173" s="185"/>
      <c r="K173" s="185"/>
      <c r="L173" s="185"/>
      <c r="M173" s="185"/>
      <c r="N173" s="127"/>
      <c r="O173" s="305">
        <f t="shared" si="35"/>
        <v>0</v>
      </c>
      <c r="P173" s="627"/>
      <c r="Q173" s="628"/>
      <c r="R173" s="737"/>
    </row>
    <row r="174" spans="1:20">
      <c r="A174" s="142" t="s">
        <v>254</v>
      </c>
      <c r="B174" s="481">
        <v>45036</v>
      </c>
      <c r="C174" s="143">
        <v>276.96199999999999</v>
      </c>
      <c r="D174" s="185">
        <v>704.49599999999998</v>
      </c>
      <c r="E174" s="540">
        <v>1340.4690000000001</v>
      </c>
      <c r="F174" s="540">
        <v>3754.31</v>
      </c>
      <c r="G174" s="540">
        <v>3979.616</v>
      </c>
      <c r="H174" s="540">
        <v>3198.14</v>
      </c>
      <c r="I174" s="540">
        <v>4508.75</v>
      </c>
      <c r="J174" s="540">
        <v>5737.4579999999996</v>
      </c>
      <c r="K174" s="540">
        <v>4837.0770000000002</v>
      </c>
      <c r="L174" s="540">
        <v>4582.8630000000003</v>
      </c>
      <c r="M174" s="185">
        <v>3029.4180000000001</v>
      </c>
      <c r="N174" s="127"/>
      <c r="O174" s="305">
        <f>SUM(C174:N174)</f>
        <v>35949.558999999994</v>
      </c>
      <c r="P174" s="305"/>
      <c r="Q174" s="628"/>
      <c r="R174" s="737"/>
    </row>
    <row r="175" spans="1:20">
      <c r="A175" s="142" t="s">
        <v>255</v>
      </c>
      <c r="B175" s="481"/>
      <c r="C175" s="537">
        <v>3227.5369999999998</v>
      </c>
      <c r="D175" s="185">
        <v>441.17</v>
      </c>
      <c r="E175" s="185">
        <v>297.65699999999998</v>
      </c>
      <c r="F175" s="185">
        <v>391.76900000000001</v>
      </c>
      <c r="G175" s="185">
        <v>271.86700000000002</v>
      </c>
      <c r="H175" s="185">
        <v>674.79300000000001</v>
      </c>
      <c r="I175" s="185">
        <v>670.298</v>
      </c>
      <c r="J175" s="185">
        <v>751.71500000000003</v>
      </c>
      <c r="K175" s="540">
        <v>1055.135</v>
      </c>
      <c r="L175" s="185">
        <v>873.45</v>
      </c>
      <c r="M175" s="185">
        <v>398.28100000000001</v>
      </c>
      <c r="N175" s="127"/>
      <c r="O175" s="481">
        <f>SUM(C175:N175)</f>
        <v>9053.6720000000005</v>
      </c>
      <c r="P175" s="305"/>
      <c r="Q175" s="628"/>
      <c r="R175" s="737"/>
    </row>
    <row r="176" spans="1:20" ht="27.75" customHeight="1">
      <c r="A176" s="142" t="s">
        <v>256</v>
      </c>
      <c r="B176" s="481">
        <v>48134</v>
      </c>
      <c r="C176" s="537">
        <v>3818.2779999999998</v>
      </c>
      <c r="D176" s="540">
        <v>4412.7659999999996</v>
      </c>
      <c r="E176" s="540">
        <v>2740.7289999999998</v>
      </c>
      <c r="F176" s="540">
        <v>3458.806</v>
      </c>
      <c r="G176" s="540">
        <v>4890.58</v>
      </c>
      <c r="H176" s="540">
        <v>5479.4520000000002</v>
      </c>
      <c r="I176" s="540">
        <v>5576.7969999999996</v>
      </c>
      <c r="J176" s="540">
        <v>4632.1355000000003</v>
      </c>
      <c r="K176" s="540">
        <v>4896.0280000000002</v>
      </c>
      <c r="L176" s="540">
        <v>5276.8440000000001</v>
      </c>
      <c r="M176" s="185">
        <v>3535.6689999999999</v>
      </c>
      <c r="N176" s="127"/>
      <c r="O176" s="481">
        <f>SUM(C176:N176)</f>
        <v>48718.084499999997</v>
      </c>
      <c r="P176" s="305"/>
      <c r="Q176" s="628"/>
      <c r="R176" s="737"/>
    </row>
    <row r="177" spans="1:18">
      <c r="A177" s="142" t="s">
        <v>257</v>
      </c>
      <c r="B177" s="318"/>
      <c r="C177" s="143"/>
      <c r="D177" s="185"/>
      <c r="E177" s="185"/>
      <c r="F177" s="185"/>
      <c r="G177" s="185"/>
      <c r="H177" s="185"/>
      <c r="I177" s="185"/>
      <c r="J177" s="185"/>
      <c r="K177" s="185"/>
      <c r="L177" s="185"/>
      <c r="M177" s="185"/>
      <c r="N177" s="127"/>
      <c r="O177" s="124">
        <f t="shared" si="35"/>
        <v>0</v>
      </c>
      <c r="P177" s="124"/>
      <c r="Q177" s="159"/>
      <c r="R177" s="737"/>
    </row>
    <row r="178" spans="1:18" ht="25.5" customHeight="1" thickBot="1">
      <c r="A178" s="146" t="s">
        <v>258</v>
      </c>
      <c r="B178" s="511"/>
      <c r="C178" s="145"/>
      <c r="D178" s="130"/>
      <c r="E178" s="130"/>
      <c r="F178" s="130"/>
      <c r="G178" s="130"/>
      <c r="H178" s="130"/>
      <c r="I178" s="130"/>
      <c r="J178" s="130"/>
      <c r="K178" s="130"/>
      <c r="L178" s="130"/>
      <c r="M178" s="130"/>
      <c r="N178" s="131"/>
      <c r="O178" s="128">
        <f t="shared" si="35"/>
        <v>0</v>
      </c>
      <c r="P178" s="128"/>
      <c r="Q178" s="229"/>
      <c r="R178" s="737"/>
    </row>
    <row r="179" spans="1:18" ht="84.75" customHeight="1" thickBot="1">
      <c r="A179" s="241" t="s">
        <v>259</v>
      </c>
      <c r="B179" s="535">
        <f t="shared" ref="B179:L179" si="36">SUM(B163:B178)</f>
        <v>1189038</v>
      </c>
      <c r="C179" s="538">
        <f t="shared" si="36"/>
        <v>103002.81200000001</v>
      </c>
      <c r="D179" s="541">
        <f t="shared" si="36"/>
        <v>97415.186999999976</v>
      </c>
      <c r="E179" s="541">
        <f t="shared" si="36"/>
        <v>104674.31500000002</v>
      </c>
      <c r="F179" s="541">
        <f t="shared" si="36"/>
        <v>118411.753</v>
      </c>
      <c r="G179" s="541">
        <f t="shared" si="36"/>
        <v>116750.73299999999</v>
      </c>
      <c r="H179" s="541">
        <f t="shared" si="36"/>
        <v>129306.10100000001</v>
      </c>
      <c r="I179" s="541">
        <f t="shared" si="36"/>
        <v>132002.76999999999</v>
      </c>
      <c r="J179" s="541">
        <f t="shared" si="36"/>
        <v>136299.74050000001</v>
      </c>
      <c r="K179" s="541">
        <f t="shared" si="36"/>
        <v>119615.95500000002</v>
      </c>
      <c r="L179" s="541">
        <f t="shared" si="36"/>
        <v>124585.01799999998</v>
      </c>
      <c r="M179" s="541">
        <f>SUM(M163:M178)</f>
        <v>103994.44100000001</v>
      </c>
      <c r="N179" s="570">
        <f>SUM(N163:N178)</f>
        <v>88814.859999999986</v>
      </c>
      <c r="O179" s="535">
        <f>SUM(C179:N179)</f>
        <v>1374873.6855000001</v>
      </c>
      <c r="P179" s="624">
        <v>1402371.16</v>
      </c>
      <c r="Q179" s="625">
        <v>1430418.58</v>
      </c>
      <c r="R179" s="737"/>
    </row>
    <row r="180" spans="1:18" ht="42.75" customHeight="1" thickBot="1">
      <c r="A180" s="242" t="s">
        <v>260</v>
      </c>
      <c r="B180" s="243"/>
      <c r="C180" s="244"/>
      <c r="D180" s="245"/>
      <c r="E180" s="245"/>
      <c r="F180" s="245"/>
      <c r="G180" s="245"/>
      <c r="H180" s="245"/>
      <c r="I180" s="245"/>
      <c r="J180" s="245"/>
      <c r="K180" s="245"/>
      <c r="L180" s="245"/>
      <c r="M180" s="245"/>
      <c r="N180" s="246"/>
      <c r="O180" s="243"/>
      <c r="P180" s="243"/>
      <c r="Q180" s="247"/>
      <c r="R180" s="737"/>
    </row>
    <row r="181" spans="1:18">
      <c r="A181" s="238" t="s">
        <v>243</v>
      </c>
      <c r="B181" s="479">
        <v>10993</v>
      </c>
      <c r="C181" s="239"/>
      <c r="D181" s="122"/>
      <c r="E181" s="122"/>
      <c r="F181" s="122"/>
      <c r="G181" s="122"/>
      <c r="H181" s="122"/>
      <c r="I181" s="122"/>
      <c r="J181" s="122"/>
      <c r="K181" s="122"/>
      <c r="L181" s="122"/>
      <c r="M181" s="122"/>
      <c r="N181" s="123"/>
      <c r="O181" s="120">
        <f>SUM(C181:N181)</f>
        <v>0</v>
      </c>
      <c r="P181" s="120"/>
      <c r="Q181" s="240"/>
      <c r="R181" s="737"/>
    </row>
    <row r="182" spans="1:18">
      <c r="A182" s="142" t="s">
        <v>244</v>
      </c>
      <c r="B182" s="124"/>
      <c r="C182" s="143"/>
      <c r="D182" s="185"/>
      <c r="E182" s="185"/>
      <c r="F182" s="185"/>
      <c r="G182" s="185"/>
      <c r="H182" s="185"/>
      <c r="I182" s="185"/>
      <c r="J182" s="185"/>
      <c r="K182" s="185"/>
      <c r="L182" s="185"/>
      <c r="M182" s="185"/>
      <c r="N182" s="127"/>
      <c r="O182" s="124">
        <f t="shared" ref="O182:Q198" si="37">SUM(C182:N182)</f>
        <v>0</v>
      </c>
      <c r="P182" s="124"/>
      <c r="Q182" s="159"/>
      <c r="R182" s="737"/>
    </row>
    <row r="183" spans="1:18">
      <c r="A183" s="142" t="s">
        <v>245</v>
      </c>
      <c r="B183" s="318">
        <v>31097</v>
      </c>
      <c r="C183" s="143"/>
      <c r="D183" s="185"/>
      <c r="E183" s="185"/>
      <c r="F183" s="185"/>
      <c r="G183" s="185"/>
      <c r="H183" s="185"/>
      <c r="I183" s="185"/>
      <c r="J183" s="185"/>
      <c r="K183" s="185"/>
      <c r="L183" s="185"/>
      <c r="M183" s="127"/>
      <c r="N183" s="284">
        <v>2200</v>
      </c>
      <c r="O183" s="124">
        <f t="shared" si="37"/>
        <v>2200</v>
      </c>
      <c r="P183" s="124"/>
      <c r="Q183" s="159"/>
      <c r="R183" s="737"/>
    </row>
    <row r="184" spans="1:18">
      <c r="A184" s="142" t="s">
        <v>246</v>
      </c>
      <c r="B184" s="124"/>
      <c r="C184" s="143"/>
      <c r="D184" s="185"/>
      <c r="E184" s="185"/>
      <c r="F184" s="185"/>
      <c r="G184" s="185"/>
      <c r="H184" s="185"/>
      <c r="I184" s="185"/>
      <c r="J184" s="185"/>
      <c r="K184" s="185"/>
      <c r="L184" s="185"/>
      <c r="M184" s="185"/>
      <c r="N184" s="127"/>
      <c r="O184" s="124">
        <f t="shared" si="37"/>
        <v>0</v>
      </c>
      <c r="P184" s="124"/>
      <c r="Q184" s="159"/>
      <c r="R184" s="737"/>
    </row>
    <row r="185" spans="1:18">
      <c r="A185" s="142" t="s">
        <v>247</v>
      </c>
      <c r="B185" s="301">
        <v>1799</v>
      </c>
      <c r="C185" s="143"/>
      <c r="D185" s="185"/>
      <c r="E185" s="185"/>
      <c r="F185" s="185"/>
      <c r="G185" s="185"/>
      <c r="H185" s="185"/>
      <c r="I185" s="185"/>
      <c r="J185" s="185"/>
      <c r="K185" s="185"/>
      <c r="L185" s="185"/>
      <c r="M185" s="185"/>
      <c r="N185" s="127"/>
      <c r="O185" s="124">
        <f t="shared" si="37"/>
        <v>0</v>
      </c>
      <c r="P185" s="124"/>
      <c r="Q185" s="159"/>
      <c r="R185" s="737"/>
    </row>
    <row r="186" spans="1:18">
      <c r="A186" s="142" t="s">
        <v>248</v>
      </c>
      <c r="B186" s="124"/>
      <c r="C186" s="143"/>
      <c r="D186" s="185"/>
      <c r="E186" s="185"/>
      <c r="F186" s="185"/>
      <c r="G186" s="185"/>
      <c r="H186" s="185"/>
      <c r="I186" s="185"/>
      <c r="J186" s="185"/>
      <c r="K186" s="185"/>
      <c r="L186" s="185"/>
      <c r="M186" s="185"/>
      <c r="N186" s="127"/>
      <c r="O186" s="124">
        <f t="shared" si="37"/>
        <v>0</v>
      </c>
      <c r="P186" s="124"/>
      <c r="Q186" s="159"/>
      <c r="R186" s="737"/>
    </row>
    <row r="187" spans="1:18">
      <c r="A187" s="142" t="s">
        <v>249</v>
      </c>
      <c r="B187" s="124"/>
      <c r="C187" s="143"/>
      <c r="D187" s="185"/>
      <c r="E187" s="185"/>
      <c r="F187" s="185"/>
      <c r="G187" s="185"/>
      <c r="H187" s="185"/>
      <c r="I187" s="185"/>
      <c r="J187" s="185"/>
      <c r="K187" s="185"/>
      <c r="L187" s="185"/>
      <c r="M187" s="185"/>
      <c r="N187" s="127"/>
      <c r="O187" s="124">
        <f t="shared" si="37"/>
        <v>0</v>
      </c>
      <c r="P187" s="124"/>
      <c r="Q187" s="159"/>
      <c r="R187" s="737"/>
    </row>
    <row r="188" spans="1:18">
      <c r="A188" s="142" t="s">
        <v>250</v>
      </c>
      <c r="B188" s="124"/>
      <c r="C188" s="143"/>
      <c r="D188" s="185"/>
      <c r="E188" s="185"/>
      <c r="F188" s="185"/>
      <c r="G188" s="185"/>
      <c r="H188" s="185"/>
      <c r="I188" s="185"/>
      <c r="J188" s="185"/>
      <c r="K188" s="185"/>
      <c r="L188" s="185"/>
      <c r="M188" s="185"/>
      <c r="N188" s="127"/>
      <c r="O188" s="124">
        <f t="shared" si="37"/>
        <v>0</v>
      </c>
      <c r="P188" s="124"/>
      <c r="Q188" s="159"/>
      <c r="R188" s="737"/>
    </row>
    <row r="189" spans="1:18">
      <c r="A189" s="142" t="s">
        <v>251</v>
      </c>
      <c r="B189" s="124"/>
      <c r="C189" s="143"/>
      <c r="D189" s="185"/>
      <c r="E189" s="185"/>
      <c r="F189" s="185"/>
      <c r="G189" s="185"/>
      <c r="H189" s="185"/>
      <c r="I189" s="185"/>
      <c r="J189" s="185"/>
      <c r="K189" s="185"/>
      <c r="L189" s="185"/>
      <c r="M189" s="185"/>
      <c r="N189" s="127"/>
      <c r="O189" s="124">
        <f t="shared" si="37"/>
        <v>0</v>
      </c>
      <c r="P189" s="124"/>
      <c r="Q189" s="159"/>
      <c r="R189" s="737"/>
    </row>
    <row r="190" spans="1:18">
      <c r="A190" s="142" t="s">
        <v>252</v>
      </c>
      <c r="B190" s="534">
        <v>3609.8</v>
      </c>
      <c r="C190" s="143">
        <v>342.73</v>
      </c>
      <c r="D190" s="185">
        <v>363.97</v>
      </c>
      <c r="E190" s="185">
        <v>304.33</v>
      </c>
      <c r="F190" s="185">
        <v>352.01</v>
      </c>
      <c r="G190" s="185">
        <v>310.06</v>
      </c>
      <c r="H190" s="185">
        <v>288.43</v>
      </c>
      <c r="I190" s="185">
        <v>286.43</v>
      </c>
      <c r="J190" s="185">
        <v>224.93</v>
      </c>
      <c r="K190" s="185">
        <v>251.89</v>
      </c>
      <c r="L190" s="185">
        <v>262.58999999999997</v>
      </c>
      <c r="M190" s="185">
        <v>275.62</v>
      </c>
      <c r="N190" s="127">
        <v>274.61</v>
      </c>
      <c r="O190" s="124">
        <f>SUM(C190:N190)</f>
        <v>3537.6</v>
      </c>
      <c r="P190" s="124"/>
      <c r="Q190" s="159"/>
      <c r="R190" s="737"/>
    </row>
    <row r="191" spans="1:18">
      <c r="A191" s="142" t="s">
        <v>253</v>
      </c>
      <c r="B191" s="124"/>
      <c r="C191" s="143"/>
      <c r="D191" s="185"/>
      <c r="E191" s="185"/>
      <c r="F191" s="185"/>
      <c r="G191" s="185"/>
      <c r="H191" s="185"/>
      <c r="I191" s="185"/>
      <c r="J191" s="185"/>
      <c r="K191" s="185"/>
      <c r="L191" s="185"/>
      <c r="M191" s="185"/>
      <c r="N191" s="127"/>
      <c r="O191" s="124">
        <f t="shared" si="37"/>
        <v>0</v>
      </c>
      <c r="P191" s="124"/>
      <c r="Q191" s="159"/>
      <c r="R191" s="737"/>
    </row>
    <row r="192" spans="1:18">
      <c r="A192" s="142" t="s">
        <v>254</v>
      </c>
      <c r="B192" s="124"/>
      <c r="C192" s="143"/>
      <c r="D192" s="185"/>
      <c r="E192" s="185"/>
      <c r="F192" s="185"/>
      <c r="G192" s="185"/>
      <c r="H192" s="185"/>
      <c r="I192" s="185"/>
      <c r="J192" s="185"/>
      <c r="K192" s="185"/>
      <c r="L192" s="185"/>
      <c r="M192" s="185"/>
      <c r="N192" s="127"/>
      <c r="O192" s="124">
        <f t="shared" si="37"/>
        <v>0</v>
      </c>
      <c r="P192" s="124"/>
      <c r="Q192" s="159"/>
      <c r="R192" s="737"/>
    </row>
    <row r="193" spans="1:22">
      <c r="A193" s="142" t="s">
        <v>255</v>
      </c>
      <c r="B193" s="124"/>
      <c r="C193" s="143"/>
      <c r="D193" s="185"/>
      <c r="E193" s="185"/>
      <c r="F193" s="185"/>
      <c r="G193" s="185"/>
      <c r="H193" s="185"/>
      <c r="I193" s="185"/>
      <c r="J193" s="185"/>
      <c r="K193" s="185"/>
      <c r="L193" s="185"/>
      <c r="M193" s="185"/>
      <c r="N193" s="127"/>
      <c r="O193" s="124">
        <f t="shared" si="37"/>
        <v>0</v>
      </c>
      <c r="P193" s="124"/>
      <c r="Q193" s="159"/>
      <c r="R193" s="737"/>
    </row>
    <row r="194" spans="1:22">
      <c r="A194" s="142" t="s">
        <v>256</v>
      </c>
      <c r="B194" s="301">
        <v>1102</v>
      </c>
      <c r="C194" s="143"/>
      <c r="D194" s="185"/>
      <c r="E194" s="185"/>
      <c r="F194" s="185"/>
      <c r="G194" s="185"/>
      <c r="H194" s="185"/>
      <c r="I194" s="185"/>
      <c r="J194" s="185"/>
      <c r="K194" s="185"/>
      <c r="L194" s="185"/>
      <c r="M194" s="185"/>
      <c r="N194" s="127"/>
      <c r="O194" s="124">
        <f t="shared" si="37"/>
        <v>0</v>
      </c>
      <c r="P194" s="124"/>
      <c r="Q194" s="159"/>
      <c r="R194" s="737"/>
    </row>
    <row r="195" spans="1:22">
      <c r="A195" s="142" t="s">
        <v>257</v>
      </c>
      <c r="B195" s="124"/>
      <c r="C195" s="143"/>
      <c r="D195" s="185"/>
      <c r="E195" s="185"/>
      <c r="F195" s="185"/>
      <c r="G195" s="185"/>
      <c r="H195" s="185"/>
      <c r="I195" s="185"/>
      <c r="J195" s="185"/>
      <c r="K195" s="185"/>
      <c r="L195" s="185"/>
      <c r="M195" s="185"/>
      <c r="N195" s="127"/>
      <c r="O195" s="124">
        <f t="shared" si="37"/>
        <v>0</v>
      </c>
      <c r="P195" s="124"/>
      <c r="Q195" s="159"/>
      <c r="R195" s="737"/>
    </row>
    <row r="196" spans="1:22" ht="15" thickBot="1">
      <c r="A196" s="146" t="s">
        <v>258</v>
      </c>
      <c r="B196" s="511">
        <v>1485</v>
      </c>
      <c r="C196" s="145"/>
      <c r="D196" s="130"/>
      <c r="E196" s="130"/>
      <c r="F196" s="130"/>
      <c r="G196" s="130"/>
      <c r="H196" s="130"/>
      <c r="I196" s="130"/>
      <c r="J196" s="130"/>
      <c r="K196" s="130"/>
      <c r="L196" s="130"/>
      <c r="M196" s="130"/>
      <c r="N196" s="131"/>
      <c r="O196" s="128">
        <f t="shared" si="37"/>
        <v>0</v>
      </c>
      <c r="P196" s="128"/>
      <c r="Q196" s="229"/>
      <c r="R196" s="737"/>
    </row>
    <row r="197" spans="1:22" ht="90.75" customHeight="1" thickBot="1">
      <c r="A197" s="241" t="s">
        <v>261</v>
      </c>
      <c r="B197" s="487">
        <f>SUM(B181:B196)</f>
        <v>50085.8</v>
      </c>
      <c r="C197" s="387">
        <f>SUM(C181:C196)</f>
        <v>342.73</v>
      </c>
      <c r="D197" s="388">
        <f t="shared" ref="D197:N197" si="38">SUM(D181:D196)</f>
        <v>363.97</v>
      </c>
      <c r="E197" s="388">
        <f t="shared" si="38"/>
        <v>304.33</v>
      </c>
      <c r="F197" s="388">
        <f t="shared" si="38"/>
        <v>352.01</v>
      </c>
      <c r="G197" s="388">
        <f t="shared" si="38"/>
        <v>310.06</v>
      </c>
      <c r="H197" s="388">
        <f t="shared" si="38"/>
        <v>288.43</v>
      </c>
      <c r="I197" s="388">
        <f t="shared" si="38"/>
        <v>286.43</v>
      </c>
      <c r="J197" s="388">
        <f t="shared" si="38"/>
        <v>224.93</v>
      </c>
      <c r="K197" s="388">
        <f t="shared" si="38"/>
        <v>251.89</v>
      </c>
      <c r="L197" s="388">
        <f t="shared" si="38"/>
        <v>262.58999999999997</v>
      </c>
      <c r="M197" s="388">
        <f t="shared" si="38"/>
        <v>275.62</v>
      </c>
      <c r="N197" s="389">
        <f t="shared" si="38"/>
        <v>2474.61</v>
      </c>
      <c r="O197" s="380">
        <f t="shared" si="37"/>
        <v>5737.6</v>
      </c>
      <c r="P197" s="380">
        <f t="shared" si="37"/>
        <v>11132.470000000001</v>
      </c>
      <c r="Q197" s="390">
        <f t="shared" si="37"/>
        <v>21900.97</v>
      </c>
      <c r="R197" s="737"/>
    </row>
    <row r="198" spans="1:22" ht="52.5" customHeight="1" thickBot="1">
      <c r="A198" s="248" t="s">
        <v>262</v>
      </c>
      <c r="B198" s="547">
        <f>B179+B197</f>
        <v>1239123.8</v>
      </c>
      <c r="C198" s="453">
        <f>C179+C197</f>
        <v>103345.542</v>
      </c>
      <c r="D198" s="454">
        <f t="shared" ref="D198:N198" si="39">D179+D197</f>
        <v>97779.156999999977</v>
      </c>
      <c r="E198" s="454">
        <f t="shared" si="39"/>
        <v>104978.64500000002</v>
      </c>
      <c r="F198" s="454">
        <f t="shared" si="39"/>
        <v>118763.76299999999</v>
      </c>
      <c r="G198" s="454">
        <f t="shared" si="39"/>
        <v>117060.79299999999</v>
      </c>
      <c r="H198" s="454">
        <f t="shared" si="39"/>
        <v>129594.531</v>
      </c>
      <c r="I198" s="454">
        <f t="shared" si="39"/>
        <v>132289.19999999998</v>
      </c>
      <c r="J198" s="454">
        <f t="shared" si="39"/>
        <v>136524.67050000001</v>
      </c>
      <c r="K198" s="454">
        <f t="shared" si="39"/>
        <v>119867.84500000002</v>
      </c>
      <c r="L198" s="454">
        <f t="shared" si="39"/>
        <v>124847.60799999998</v>
      </c>
      <c r="M198" s="454">
        <f t="shared" si="39"/>
        <v>104270.061</v>
      </c>
      <c r="N198" s="455">
        <f t="shared" si="39"/>
        <v>91289.469999999987</v>
      </c>
      <c r="O198" s="452">
        <f t="shared" si="37"/>
        <v>1380611.2854999998</v>
      </c>
      <c r="P198" s="452">
        <f t="shared" si="37"/>
        <v>2657877.0289999996</v>
      </c>
      <c r="Q198" s="456">
        <f t="shared" si="37"/>
        <v>5217974.9009999987</v>
      </c>
      <c r="R198" s="738"/>
    </row>
    <row r="199" spans="1:22" ht="18" customHeight="1">
      <c r="A199" s="282"/>
      <c r="B199" s="115"/>
      <c r="C199" s="115"/>
      <c r="D199" s="115"/>
      <c r="E199" s="115"/>
      <c r="F199" s="115"/>
      <c r="G199" s="115"/>
      <c r="H199" s="115"/>
      <c r="I199" s="115"/>
      <c r="J199" s="115"/>
      <c r="K199" s="115"/>
      <c r="L199" s="115"/>
      <c r="M199" s="115"/>
      <c r="N199" s="115"/>
      <c r="O199" s="115"/>
      <c r="P199" s="115"/>
      <c r="Q199" s="115"/>
      <c r="R199" s="115"/>
    </row>
    <row r="200" spans="1:22" ht="15" thickBot="1">
      <c r="A200" s="115"/>
      <c r="B200" s="115"/>
      <c r="C200" s="115"/>
      <c r="D200" s="115"/>
      <c r="E200" s="115"/>
      <c r="F200" s="115"/>
      <c r="G200" s="115"/>
      <c r="H200" s="115"/>
      <c r="I200" s="115"/>
      <c r="J200" s="115"/>
      <c r="K200" s="115"/>
      <c r="L200" s="115"/>
      <c r="M200" s="115"/>
      <c r="N200" s="115"/>
      <c r="O200" s="115"/>
      <c r="P200" s="115"/>
      <c r="Q200" s="115"/>
      <c r="R200" s="115"/>
    </row>
    <row r="201" spans="1:22" ht="409.6" customHeight="1" thickBot="1">
      <c r="A201" s="47"/>
      <c r="B201" s="875" t="s">
        <v>386</v>
      </c>
      <c r="C201" s="876"/>
      <c r="D201" s="876"/>
      <c r="E201" s="877"/>
      <c r="F201" s="46"/>
      <c r="G201" s="40"/>
      <c r="H201" s="36"/>
      <c r="I201" s="36"/>
      <c r="J201" s="36"/>
      <c r="K201" s="36"/>
      <c r="L201" s="36"/>
      <c r="M201" s="36"/>
      <c r="N201" s="36"/>
      <c r="O201" s="36"/>
      <c r="P201" s="36"/>
      <c r="Q201" s="36"/>
      <c r="R201" s="36"/>
    </row>
    <row r="203" spans="1:22" s="268" customFormat="1"/>
    <row r="204" spans="1:22" s="268" customFormat="1"/>
    <row r="205" spans="1:22" s="268" customFormat="1"/>
    <row r="206" spans="1:22" s="268" customFormat="1"/>
    <row r="207" spans="1:22" s="268" customFormat="1" ht="15.75" customHeight="1" thickBot="1">
      <c r="A207" s="271"/>
      <c r="B207" s="167"/>
      <c r="C207" s="167"/>
      <c r="D207" s="167"/>
      <c r="E207" s="818" t="s">
        <v>263</v>
      </c>
      <c r="F207" s="760"/>
      <c r="G207" s="760"/>
      <c r="H207" s="760"/>
      <c r="I207" s="760"/>
      <c r="J207" s="760"/>
      <c r="K207" s="760"/>
      <c r="L207" s="760"/>
      <c r="M207" s="760"/>
      <c r="N207" s="760"/>
      <c r="O207" s="760"/>
      <c r="P207" s="760"/>
      <c r="Q207" s="760"/>
      <c r="R207" s="760"/>
      <c r="S207" s="167"/>
      <c r="T207" s="167"/>
      <c r="U207" s="167"/>
      <c r="V207" s="271"/>
    </row>
    <row r="208" spans="1:22" s="268" customFormat="1" ht="15.75" thickBot="1">
      <c r="A208" s="269"/>
      <c r="B208" s="655">
        <v>1</v>
      </c>
      <c r="C208" s="655"/>
      <c r="D208" s="655"/>
      <c r="E208" s="320">
        <v>2</v>
      </c>
      <c r="F208" s="655" t="s">
        <v>9</v>
      </c>
      <c r="G208" s="655"/>
      <c r="H208" s="655"/>
      <c r="I208" s="655"/>
      <c r="J208" s="655"/>
      <c r="K208" s="655"/>
      <c r="L208" s="655"/>
      <c r="M208" s="655"/>
      <c r="N208" s="655"/>
      <c r="O208" s="655"/>
      <c r="P208" s="655"/>
      <c r="Q208" s="655"/>
      <c r="R208" s="320">
        <v>15</v>
      </c>
      <c r="S208" s="320">
        <v>16</v>
      </c>
      <c r="T208" s="320">
        <v>17</v>
      </c>
      <c r="U208" s="320">
        <v>18</v>
      </c>
      <c r="V208" s="269"/>
    </row>
    <row r="209" spans="1:22" s="268" customFormat="1" ht="15.75" customHeight="1" thickBot="1">
      <c r="A209" s="271"/>
      <c r="B209" s="655" t="s">
        <v>322</v>
      </c>
      <c r="C209" s="655"/>
      <c r="D209" s="655"/>
      <c r="E209" s="676" t="s">
        <v>11</v>
      </c>
      <c r="F209" s="320">
        <v>3</v>
      </c>
      <c r="G209" s="320">
        <v>4</v>
      </c>
      <c r="H209" s="320">
        <v>5</v>
      </c>
      <c r="I209" s="320">
        <v>6</v>
      </c>
      <c r="J209" s="320">
        <v>7</v>
      </c>
      <c r="K209" s="320">
        <v>8</v>
      </c>
      <c r="L209" s="320">
        <v>9</v>
      </c>
      <c r="M209" s="320">
        <v>10</v>
      </c>
      <c r="N209" s="320">
        <v>11</v>
      </c>
      <c r="O209" s="320">
        <v>12</v>
      </c>
      <c r="P209" s="320">
        <v>13</v>
      </c>
      <c r="Q209" s="320">
        <v>14</v>
      </c>
      <c r="R209" s="326"/>
      <c r="S209" s="676" t="s">
        <v>12</v>
      </c>
      <c r="T209" s="676" t="s">
        <v>13</v>
      </c>
      <c r="U209" s="676" t="s">
        <v>67</v>
      </c>
      <c r="V209" s="271"/>
    </row>
    <row r="210" spans="1:22" s="268" customFormat="1" ht="75.75" thickBot="1">
      <c r="A210" s="271"/>
      <c r="B210" s="655"/>
      <c r="C210" s="655"/>
      <c r="D210" s="655"/>
      <c r="E210" s="676"/>
      <c r="F210" s="326" t="s">
        <v>14</v>
      </c>
      <c r="G210" s="326" t="s">
        <v>15</v>
      </c>
      <c r="H210" s="326" t="s">
        <v>16</v>
      </c>
      <c r="I210" s="326" t="s">
        <v>17</v>
      </c>
      <c r="J210" s="326" t="s">
        <v>18</v>
      </c>
      <c r="K210" s="326" t="s">
        <v>112</v>
      </c>
      <c r="L210" s="326" t="s">
        <v>113</v>
      </c>
      <c r="M210" s="326" t="s">
        <v>114</v>
      </c>
      <c r="N210" s="326" t="s">
        <v>22</v>
      </c>
      <c r="O210" s="326" t="s">
        <v>23</v>
      </c>
      <c r="P210" s="326" t="s">
        <v>24</v>
      </c>
      <c r="Q210" s="326" t="s">
        <v>25</v>
      </c>
      <c r="R210" s="322" t="s">
        <v>115</v>
      </c>
      <c r="S210" s="676"/>
      <c r="T210" s="676"/>
      <c r="U210" s="676"/>
      <c r="V210" s="271"/>
    </row>
    <row r="211" spans="1:22" s="268" customFormat="1" ht="14.25" customHeight="1" thickBot="1">
      <c r="A211" s="271"/>
      <c r="B211" s="850" t="s">
        <v>264</v>
      </c>
      <c r="C211" s="851"/>
      <c r="D211" s="852"/>
      <c r="E211" s="120">
        <v>154840</v>
      </c>
      <c r="F211" s="121">
        <v>31400</v>
      </c>
      <c r="G211" s="122">
        <v>28000</v>
      </c>
      <c r="H211" s="122">
        <v>23500</v>
      </c>
      <c r="I211" s="122">
        <v>17000</v>
      </c>
      <c r="J211" s="122">
        <v>9100</v>
      </c>
      <c r="K211" s="122">
        <v>6000</v>
      </c>
      <c r="L211" s="122">
        <v>5700</v>
      </c>
      <c r="M211" s="122">
        <v>5700</v>
      </c>
      <c r="N211" s="122">
        <v>7000</v>
      </c>
      <c r="O211" s="122">
        <v>12800</v>
      </c>
      <c r="P211" s="122">
        <v>22000</v>
      </c>
      <c r="Q211" s="123">
        <v>29500</v>
      </c>
      <c r="R211" s="326">
        <f>SUM(F211:Q211)</f>
        <v>197700</v>
      </c>
      <c r="S211" s="120">
        <v>206837.75</v>
      </c>
      <c r="T211" s="120">
        <v>210060.75</v>
      </c>
      <c r="U211" s="385" t="s">
        <v>349</v>
      </c>
      <c r="V211" s="271"/>
    </row>
    <row r="212" spans="1:22" s="268" customFormat="1" ht="15" thickBot="1">
      <c r="A212" s="271"/>
      <c r="B212" s="853" t="s">
        <v>265</v>
      </c>
      <c r="C212" s="854"/>
      <c r="D212" s="855"/>
      <c r="E212" s="326"/>
      <c r="F212" s="342"/>
      <c r="G212" s="343"/>
      <c r="H212" s="343"/>
      <c r="I212" s="343"/>
      <c r="J212" s="343"/>
      <c r="K212" s="343"/>
      <c r="L212" s="343"/>
      <c r="M212" s="343"/>
      <c r="N212" s="343"/>
      <c r="O212" s="343"/>
      <c r="P212" s="343"/>
      <c r="Q212" s="328"/>
      <c r="R212" s="330">
        <f t="shared" ref="R212:R224" si="40">SUM(F212:Q212)</f>
        <v>0</v>
      </c>
      <c r="S212" s="326"/>
      <c r="T212" s="326"/>
      <c r="U212" s="383"/>
      <c r="V212" s="271"/>
    </row>
    <row r="213" spans="1:22" s="268" customFormat="1" ht="14.25" customHeight="1">
      <c r="A213" s="271"/>
      <c r="B213" s="856" t="s">
        <v>266</v>
      </c>
      <c r="C213" s="684" t="s">
        <v>267</v>
      </c>
      <c r="D213" s="323" t="s">
        <v>268</v>
      </c>
      <c r="E213" s="133">
        <v>114500</v>
      </c>
      <c r="F213" s="239">
        <v>25590</v>
      </c>
      <c r="G213" s="122">
        <v>22690</v>
      </c>
      <c r="H213" s="122">
        <v>18610</v>
      </c>
      <c r="I213" s="122">
        <v>12460</v>
      </c>
      <c r="J213" s="122">
        <v>4880</v>
      </c>
      <c r="K213" s="122">
        <v>2450</v>
      </c>
      <c r="L213" s="122">
        <v>2230</v>
      </c>
      <c r="M213" s="122">
        <v>2230</v>
      </c>
      <c r="N213" s="122">
        <v>3230</v>
      </c>
      <c r="O213" s="122">
        <v>9010</v>
      </c>
      <c r="P213" s="122">
        <v>17720</v>
      </c>
      <c r="Q213" s="123">
        <v>24200</v>
      </c>
      <c r="R213" s="120">
        <f t="shared" si="40"/>
        <v>145300</v>
      </c>
      <c r="S213" s="133">
        <v>153350</v>
      </c>
      <c r="T213" s="133">
        <v>156406</v>
      </c>
      <c r="U213" s="383"/>
      <c r="V213" s="271"/>
    </row>
    <row r="214" spans="1:22" s="268" customFormat="1">
      <c r="A214" s="271"/>
      <c r="B214" s="857"/>
      <c r="C214" s="691"/>
      <c r="D214" s="325" t="s">
        <v>269</v>
      </c>
      <c r="E214" s="124"/>
      <c r="F214" s="143"/>
      <c r="G214" s="324"/>
      <c r="H214" s="324"/>
      <c r="I214" s="324"/>
      <c r="J214" s="324"/>
      <c r="K214" s="324"/>
      <c r="L214" s="324"/>
      <c r="M214" s="324"/>
      <c r="N214" s="324"/>
      <c r="O214" s="324"/>
      <c r="P214" s="324"/>
      <c r="Q214" s="127"/>
      <c r="R214" s="124">
        <f t="shared" si="40"/>
        <v>0</v>
      </c>
      <c r="S214" s="124"/>
      <c r="T214" s="124"/>
      <c r="U214" s="383"/>
      <c r="V214" s="282"/>
    </row>
    <row r="215" spans="1:22" s="268" customFormat="1">
      <c r="A215" s="271"/>
      <c r="B215" s="857"/>
      <c r="C215" s="691" t="s">
        <v>270</v>
      </c>
      <c r="D215" s="692"/>
      <c r="E215" s="124">
        <v>5740</v>
      </c>
      <c r="F215" s="143">
        <v>950</v>
      </c>
      <c r="G215" s="324">
        <v>870</v>
      </c>
      <c r="H215" s="324">
        <v>800</v>
      </c>
      <c r="I215" s="324">
        <v>700</v>
      </c>
      <c r="J215" s="324">
        <v>500</v>
      </c>
      <c r="K215" s="324">
        <v>370</v>
      </c>
      <c r="L215" s="324">
        <v>350</v>
      </c>
      <c r="M215" s="324">
        <v>350</v>
      </c>
      <c r="N215" s="324">
        <v>450</v>
      </c>
      <c r="O215" s="324">
        <v>550</v>
      </c>
      <c r="P215" s="324">
        <v>650</v>
      </c>
      <c r="Q215" s="127">
        <v>880</v>
      </c>
      <c r="R215" s="124">
        <f t="shared" si="40"/>
        <v>7420</v>
      </c>
      <c r="S215" s="124">
        <v>8540</v>
      </c>
      <c r="T215" s="124">
        <v>8707</v>
      </c>
      <c r="U215" s="383"/>
      <c r="V215" s="271"/>
    </row>
    <row r="216" spans="1:22" s="268" customFormat="1">
      <c r="A216" s="271"/>
      <c r="B216" s="857"/>
      <c r="C216" s="680" t="s">
        <v>271</v>
      </c>
      <c r="D216" s="681"/>
      <c r="E216" s="124">
        <v>393.2</v>
      </c>
      <c r="F216" s="143">
        <v>35.65</v>
      </c>
      <c r="G216" s="324">
        <v>32.200000000000003</v>
      </c>
      <c r="H216" s="324">
        <v>35.65</v>
      </c>
      <c r="I216" s="324">
        <v>34.5</v>
      </c>
      <c r="J216" s="324">
        <v>35.65</v>
      </c>
      <c r="K216" s="324">
        <v>34.5</v>
      </c>
      <c r="L216" s="324">
        <v>35.65</v>
      </c>
      <c r="M216" s="324">
        <v>35.65</v>
      </c>
      <c r="N216" s="324">
        <v>34.5</v>
      </c>
      <c r="O216" s="324">
        <v>35.65</v>
      </c>
      <c r="P216" s="324">
        <v>34.5</v>
      </c>
      <c r="Q216" s="127">
        <v>35.65</v>
      </c>
      <c r="R216" s="124">
        <f t="shared" si="40"/>
        <v>419.74999999999994</v>
      </c>
      <c r="S216" s="124">
        <v>346.75</v>
      </c>
      <c r="T216" s="124">
        <v>346.75</v>
      </c>
      <c r="U216" s="383"/>
      <c r="V216" s="271"/>
    </row>
    <row r="217" spans="1:22" s="268" customFormat="1">
      <c r="A217" s="271"/>
      <c r="B217" s="857"/>
      <c r="C217" s="680" t="s">
        <v>323</v>
      </c>
      <c r="D217" s="681"/>
      <c r="E217" s="124">
        <v>395.7</v>
      </c>
      <c r="F217" s="143">
        <v>90</v>
      </c>
      <c r="G217" s="324">
        <v>90</v>
      </c>
      <c r="H217" s="324">
        <v>70</v>
      </c>
      <c r="I217" s="324">
        <v>45</v>
      </c>
      <c r="J217" s="324">
        <v>15</v>
      </c>
      <c r="K217" s="324">
        <v>6</v>
      </c>
      <c r="L217" s="324">
        <v>6</v>
      </c>
      <c r="M217" s="324">
        <v>6</v>
      </c>
      <c r="N217" s="324">
        <v>10</v>
      </c>
      <c r="O217" s="324">
        <v>45</v>
      </c>
      <c r="P217" s="324">
        <v>70</v>
      </c>
      <c r="Q217" s="324">
        <v>90</v>
      </c>
      <c r="R217" s="124">
        <f t="shared" si="40"/>
        <v>543</v>
      </c>
      <c r="S217" s="124">
        <v>565</v>
      </c>
      <c r="T217" s="124">
        <v>565</v>
      </c>
      <c r="U217" s="383"/>
      <c r="V217" s="271"/>
    </row>
    <row r="218" spans="1:22" s="268" customFormat="1">
      <c r="A218" s="271"/>
      <c r="B218" s="857"/>
      <c r="C218" s="680" t="s">
        <v>324</v>
      </c>
      <c r="D218" s="681"/>
      <c r="E218" s="124">
        <v>75.3</v>
      </c>
      <c r="F218" s="143">
        <v>24</v>
      </c>
      <c r="G218" s="324">
        <v>24</v>
      </c>
      <c r="H218" s="324">
        <v>22</v>
      </c>
      <c r="I218" s="324">
        <v>20</v>
      </c>
      <c r="J218" s="324">
        <v>20</v>
      </c>
      <c r="K218" s="324">
        <v>10</v>
      </c>
      <c r="L218" s="324">
        <v>8</v>
      </c>
      <c r="M218" s="324">
        <v>8</v>
      </c>
      <c r="N218" s="324">
        <v>16</v>
      </c>
      <c r="O218" s="324">
        <v>22</v>
      </c>
      <c r="P218" s="324">
        <v>24</v>
      </c>
      <c r="Q218" s="127">
        <v>26</v>
      </c>
      <c r="R218" s="124">
        <f t="shared" si="40"/>
        <v>224</v>
      </c>
      <c r="S218" s="124">
        <v>228</v>
      </c>
      <c r="T218" s="124">
        <v>228</v>
      </c>
      <c r="U218" s="383"/>
      <c r="V218" s="271"/>
    </row>
    <row r="219" spans="1:22" s="268" customFormat="1">
      <c r="A219" s="271"/>
      <c r="B219" s="857"/>
      <c r="C219" s="680" t="s">
        <v>272</v>
      </c>
      <c r="D219" s="681"/>
      <c r="E219" s="124">
        <v>128.80000000000001</v>
      </c>
      <c r="F219" s="143">
        <v>18</v>
      </c>
      <c r="G219" s="324">
        <v>14</v>
      </c>
      <c r="H219" s="324">
        <v>14</v>
      </c>
      <c r="I219" s="324">
        <v>12</v>
      </c>
      <c r="J219" s="324">
        <v>12</v>
      </c>
      <c r="K219" s="324">
        <v>8</v>
      </c>
      <c r="L219" s="324">
        <v>8</v>
      </c>
      <c r="M219" s="324">
        <v>8</v>
      </c>
      <c r="N219" s="324">
        <v>10</v>
      </c>
      <c r="O219" s="324">
        <v>10</v>
      </c>
      <c r="P219" s="324">
        <v>12</v>
      </c>
      <c r="Q219" s="127">
        <v>14</v>
      </c>
      <c r="R219" s="124">
        <f t="shared" si="40"/>
        <v>140</v>
      </c>
      <c r="S219" s="124">
        <v>140</v>
      </c>
      <c r="T219" s="124">
        <v>140</v>
      </c>
      <c r="U219" s="383"/>
      <c r="V219" s="271"/>
    </row>
    <row r="220" spans="1:22" s="268" customFormat="1">
      <c r="A220" s="271"/>
      <c r="B220" s="857"/>
      <c r="C220" s="680" t="s">
        <v>273</v>
      </c>
      <c r="D220" s="681"/>
      <c r="E220" s="124">
        <v>963</v>
      </c>
      <c r="F220" s="143">
        <v>60</v>
      </c>
      <c r="G220" s="324">
        <v>70</v>
      </c>
      <c r="H220" s="324">
        <v>82</v>
      </c>
      <c r="I220" s="324">
        <v>85</v>
      </c>
      <c r="J220" s="324">
        <v>85</v>
      </c>
      <c r="K220" s="324">
        <v>85</v>
      </c>
      <c r="L220" s="324">
        <v>77</v>
      </c>
      <c r="M220" s="324">
        <v>82</v>
      </c>
      <c r="N220" s="324">
        <v>90</v>
      </c>
      <c r="O220" s="324">
        <v>90</v>
      </c>
      <c r="P220" s="324">
        <v>80</v>
      </c>
      <c r="Q220" s="127">
        <v>60</v>
      </c>
      <c r="R220" s="124">
        <f t="shared" si="40"/>
        <v>946</v>
      </c>
      <c r="S220" s="124">
        <v>1000</v>
      </c>
      <c r="T220" s="124">
        <v>1000</v>
      </c>
      <c r="U220" s="383"/>
      <c r="V220" s="271"/>
    </row>
    <row r="221" spans="1:22" s="268" customFormat="1">
      <c r="A221" s="271"/>
      <c r="B221" s="857"/>
      <c r="C221" s="680" t="s">
        <v>274</v>
      </c>
      <c r="D221" s="681"/>
      <c r="E221" s="124">
        <v>149.5</v>
      </c>
      <c r="F221" s="143">
        <v>14</v>
      </c>
      <c r="G221" s="324">
        <v>14</v>
      </c>
      <c r="H221" s="324">
        <v>14</v>
      </c>
      <c r="I221" s="324">
        <v>14</v>
      </c>
      <c r="J221" s="324">
        <v>14</v>
      </c>
      <c r="K221" s="324">
        <v>2</v>
      </c>
      <c r="L221" s="324">
        <v>14</v>
      </c>
      <c r="M221" s="324">
        <v>14</v>
      </c>
      <c r="N221" s="324">
        <v>14</v>
      </c>
      <c r="O221" s="324">
        <v>14</v>
      </c>
      <c r="P221" s="324">
        <v>14</v>
      </c>
      <c r="Q221" s="127">
        <v>14</v>
      </c>
      <c r="R221" s="124">
        <f t="shared" si="40"/>
        <v>156</v>
      </c>
      <c r="S221" s="124">
        <v>156</v>
      </c>
      <c r="T221" s="124">
        <v>156</v>
      </c>
      <c r="U221" s="383"/>
      <c r="V221" s="271"/>
    </row>
    <row r="222" spans="1:22" s="268" customFormat="1" ht="15" customHeight="1">
      <c r="A222" s="271"/>
      <c r="B222" s="857"/>
      <c r="C222" s="680" t="s">
        <v>275</v>
      </c>
      <c r="D222" s="681"/>
      <c r="E222" s="124">
        <v>39700</v>
      </c>
      <c r="F222" s="143">
        <v>4500</v>
      </c>
      <c r="G222" s="324">
        <v>4100</v>
      </c>
      <c r="H222" s="324">
        <v>3800</v>
      </c>
      <c r="I222" s="324">
        <v>3600</v>
      </c>
      <c r="J222" s="324">
        <v>3400</v>
      </c>
      <c r="K222" s="324">
        <v>3000</v>
      </c>
      <c r="L222" s="324">
        <v>3000</v>
      </c>
      <c r="M222" s="324">
        <v>3000</v>
      </c>
      <c r="N222" s="324">
        <v>3200</v>
      </c>
      <c r="O222" s="324">
        <v>3000</v>
      </c>
      <c r="P222" s="324">
        <v>3300</v>
      </c>
      <c r="Q222" s="127">
        <v>4100</v>
      </c>
      <c r="R222" s="124">
        <f t="shared" si="40"/>
        <v>42000</v>
      </c>
      <c r="S222" s="124">
        <v>42000</v>
      </c>
      <c r="T222" s="124">
        <v>42000</v>
      </c>
      <c r="U222" s="383"/>
      <c r="V222" s="271"/>
    </row>
    <row r="223" spans="1:22" s="268" customFormat="1" ht="15" thickBot="1">
      <c r="A223" s="271"/>
      <c r="B223" s="858"/>
      <c r="C223" s="859" t="s">
        <v>325</v>
      </c>
      <c r="D223" s="815"/>
      <c r="E223" s="136"/>
      <c r="F223" s="145">
        <v>90</v>
      </c>
      <c r="G223" s="130">
        <v>80</v>
      </c>
      <c r="H223" s="130">
        <v>60</v>
      </c>
      <c r="I223" s="130">
        <v>30</v>
      </c>
      <c r="J223" s="130">
        <v>15</v>
      </c>
      <c r="K223" s="130">
        <v>5</v>
      </c>
      <c r="L223" s="130">
        <v>5</v>
      </c>
      <c r="M223" s="130">
        <v>5</v>
      </c>
      <c r="N223" s="130">
        <v>15</v>
      </c>
      <c r="O223" s="130">
        <v>30</v>
      </c>
      <c r="P223" s="130">
        <v>60</v>
      </c>
      <c r="Q223" s="131">
        <v>80</v>
      </c>
      <c r="R223" s="128">
        <f t="shared" si="40"/>
        <v>475</v>
      </c>
      <c r="S223" s="136">
        <v>512</v>
      </c>
      <c r="T223" s="136">
        <v>512</v>
      </c>
      <c r="U223" s="383"/>
      <c r="V223" s="271"/>
    </row>
    <row r="224" spans="1:22" s="268" customFormat="1" ht="50.25" customHeight="1" thickBot="1">
      <c r="A224" s="271"/>
      <c r="B224" s="860" t="s">
        <v>276</v>
      </c>
      <c r="C224" s="861"/>
      <c r="D224" s="862"/>
      <c r="E224" s="326">
        <f t="shared" ref="E224:Q224" si="41">SUM(E213,E215:E223)</f>
        <v>162045.5</v>
      </c>
      <c r="F224" s="326">
        <f t="shared" si="41"/>
        <v>31371.65</v>
      </c>
      <c r="G224" s="326">
        <f t="shared" si="41"/>
        <v>27984.2</v>
      </c>
      <c r="H224" s="326">
        <f t="shared" si="41"/>
        <v>23507.65</v>
      </c>
      <c r="I224" s="326">
        <f t="shared" si="41"/>
        <v>17000.5</v>
      </c>
      <c r="J224" s="326">
        <f t="shared" si="41"/>
        <v>8976.65</v>
      </c>
      <c r="K224" s="326">
        <f t="shared" si="41"/>
        <v>5970.5</v>
      </c>
      <c r="L224" s="326">
        <f t="shared" si="41"/>
        <v>5733.65</v>
      </c>
      <c r="M224" s="326">
        <f t="shared" si="41"/>
        <v>5738.65</v>
      </c>
      <c r="N224" s="326">
        <f t="shared" si="41"/>
        <v>7069.5</v>
      </c>
      <c r="O224" s="326">
        <f t="shared" si="41"/>
        <v>12806.65</v>
      </c>
      <c r="P224" s="326">
        <f t="shared" si="41"/>
        <v>21964.5</v>
      </c>
      <c r="Q224" s="326">
        <f t="shared" si="41"/>
        <v>29499.65</v>
      </c>
      <c r="R224" s="331">
        <f t="shared" si="40"/>
        <v>197623.74999999997</v>
      </c>
      <c r="S224" s="326">
        <f>SUM(S213,S215:S223)</f>
        <v>206837.75</v>
      </c>
      <c r="T224" s="326">
        <f>SUM(T213,T215:T223)</f>
        <v>210060.75</v>
      </c>
      <c r="U224" s="384"/>
      <c r="V224" s="271"/>
    </row>
    <row r="225" spans="1:22" s="268" customFormat="1">
      <c r="A225" s="271"/>
      <c r="B225" s="271"/>
      <c r="C225" s="271"/>
      <c r="D225" s="271"/>
      <c r="E225" s="271"/>
      <c r="F225" s="271"/>
      <c r="G225" s="271"/>
      <c r="H225" s="271"/>
      <c r="I225" s="271"/>
      <c r="J225" s="271"/>
      <c r="K225" s="271"/>
      <c r="L225" s="271"/>
      <c r="M225" s="271"/>
      <c r="N225" s="271"/>
      <c r="O225" s="271"/>
      <c r="P225" s="271"/>
      <c r="Q225" s="271"/>
      <c r="R225" s="271"/>
      <c r="S225" s="271"/>
      <c r="T225" s="271"/>
      <c r="U225" s="271"/>
      <c r="V225" s="271"/>
    </row>
    <row r="226" spans="1:22" ht="15" customHeight="1">
      <c r="A226" s="115"/>
      <c r="B226" s="115"/>
      <c r="C226" s="115"/>
      <c r="D226" s="115"/>
      <c r="E226" s="183"/>
      <c r="F226" s="183"/>
      <c r="G226" s="183"/>
      <c r="H226" s="183"/>
      <c r="I226" s="183"/>
      <c r="J226" s="183"/>
      <c r="K226" s="183"/>
      <c r="L226" s="183"/>
      <c r="M226" s="183"/>
      <c r="N226" s="183"/>
      <c r="O226" s="183"/>
      <c r="P226" s="183"/>
      <c r="Q226" s="183"/>
      <c r="R226" s="115"/>
    </row>
    <row r="227" spans="1:22" ht="15" customHeight="1" thickBot="1"/>
    <row r="228" spans="1:22" ht="306.75" customHeight="1" thickBot="1">
      <c r="A228" s="47"/>
      <c r="B228" s="847" t="s">
        <v>352</v>
      </c>
      <c r="C228" s="848"/>
      <c r="D228" s="848"/>
      <c r="E228" s="849"/>
      <c r="F228" s="46"/>
      <c r="G228" s="40"/>
      <c r="H228" s="36"/>
      <c r="I228" s="36"/>
      <c r="J228" s="36"/>
      <c r="K228" s="36"/>
      <c r="L228" s="36"/>
      <c r="M228" s="36"/>
      <c r="N228" s="36"/>
      <c r="O228" s="36"/>
      <c r="P228" s="36"/>
      <c r="Q228" s="36"/>
      <c r="R228" s="36"/>
    </row>
    <row r="229" spans="1:22" ht="15.75" customHeight="1"/>
    <row r="231" spans="1:22" ht="15">
      <c r="A231" s="271"/>
      <c r="B231" s="674"/>
      <c r="C231" s="674"/>
      <c r="D231" s="228"/>
      <c r="E231" s="228"/>
      <c r="F231" s="271"/>
      <c r="G231" s="271"/>
      <c r="H231" s="271"/>
      <c r="I231" s="271"/>
      <c r="J231" s="271"/>
      <c r="K231" s="271"/>
      <c r="L231" s="271"/>
      <c r="M231" s="271"/>
      <c r="N231" s="271"/>
      <c r="O231" s="271"/>
      <c r="P231" s="271"/>
      <c r="Q231" s="271"/>
      <c r="R231" s="271"/>
      <c r="S231" s="271"/>
      <c r="T231" s="271"/>
    </row>
    <row r="232" spans="1:22" ht="14.25" customHeight="1">
      <c r="U232" s="42"/>
    </row>
    <row r="233" spans="1:22" ht="15.75" customHeight="1">
      <c r="U233" s="36"/>
    </row>
    <row r="234" spans="1:22" ht="27.75" customHeight="1" thickBot="1">
      <c r="A234" s="271"/>
      <c r="B234" s="167"/>
      <c r="C234" s="167"/>
      <c r="D234" s="167"/>
      <c r="E234" s="818" t="s">
        <v>292</v>
      </c>
      <c r="F234" s="818"/>
      <c r="G234" s="818"/>
      <c r="H234" s="818"/>
      <c r="I234" s="818"/>
      <c r="J234" s="818"/>
      <c r="K234" s="818"/>
      <c r="L234" s="818"/>
      <c r="M234" s="818"/>
      <c r="N234" s="818"/>
      <c r="O234" s="818"/>
      <c r="P234" s="818"/>
      <c r="Q234" s="818"/>
      <c r="R234" s="818"/>
      <c r="S234" s="167"/>
      <c r="T234" s="167"/>
      <c r="U234" s="167"/>
    </row>
    <row r="235" spans="1:22" ht="15.75" thickBot="1">
      <c r="A235" s="271"/>
      <c r="B235" s="655">
        <v>1</v>
      </c>
      <c r="C235" s="655"/>
      <c r="D235" s="655"/>
      <c r="E235" s="274">
        <v>2</v>
      </c>
      <c r="F235" s="819" t="s">
        <v>9</v>
      </c>
      <c r="G235" s="820"/>
      <c r="H235" s="820"/>
      <c r="I235" s="820"/>
      <c r="J235" s="820"/>
      <c r="K235" s="820"/>
      <c r="L235" s="820"/>
      <c r="M235" s="820"/>
      <c r="N235" s="820"/>
      <c r="O235" s="820"/>
      <c r="P235" s="820"/>
      <c r="Q235" s="820"/>
      <c r="R235" s="821"/>
      <c r="S235" s="274">
        <v>16</v>
      </c>
      <c r="T235" s="274">
        <v>17</v>
      </c>
      <c r="U235" s="274">
        <v>18</v>
      </c>
    </row>
    <row r="236" spans="1:22" ht="15.75" thickBot="1">
      <c r="A236" s="271"/>
      <c r="B236" s="655" t="s">
        <v>57</v>
      </c>
      <c r="C236" s="655"/>
      <c r="D236" s="655"/>
      <c r="E236" s="676" t="s">
        <v>11</v>
      </c>
      <c r="F236" s="274">
        <v>3</v>
      </c>
      <c r="G236" s="274">
        <v>4</v>
      </c>
      <c r="H236" s="274">
        <v>5</v>
      </c>
      <c r="I236" s="274">
        <v>6</v>
      </c>
      <c r="J236" s="274">
        <v>7</v>
      </c>
      <c r="K236" s="274">
        <v>8</v>
      </c>
      <c r="L236" s="274">
        <v>9</v>
      </c>
      <c r="M236" s="274">
        <v>10</v>
      </c>
      <c r="N236" s="274">
        <v>11</v>
      </c>
      <c r="O236" s="274">
        <v>12</v>
      </c>
      <c r="P236" s="274">
        <v>13</v>
      </c>
      <c r="Q236" s="274">
        <v>14</v>
      </c>
      <c r="R236" s="274">
        <v>15</v>
      </c>
      <c r="S236" s="676" t="s">
        <v>12</v>
      </c>
      <c r="T236" s="676" t="s">
        <v>13</v>
      </c>
      <c r="U236" s="676" t="s">
        <v>67</v>
      </c>
    </row>
    <row r="237" spans="1:22" ht="75.75" thickBot="1">
      <c r="A237" s="271"/>
      <c r="B237" s="655"/>
      <c r="C237" s="655"/>
      <c r="D237" s="655"/>
      <c r="E237" s="676"/>
      <c r="F237" s="278" t="s">
        <v>14</v>
      </c>
      <c r="G237" s="278" t="s">
        <v>15</v>
      </c>
      <c r="H237" s="278" t="s">
        <v>16</v>
      </c>
      <c r="I237" s="278" t="s">
        <v>17</v>
      </c>
      <c r="J237" s="278" t="s">
        <v>18</v>
      </c>
      <c r="K237" s="278" t="s">
        <v>112</v>
      </c>
      <c r="L237" s="278" t="s">
        <v>113</v>
      </c>
      <c r="M237" s="278" t="s">
        <v>114</v>
      </c>
      <c r="N237" s="278" t="s">
        <v>22</v>
      </c>
      <c r="O237" s="278" t="s">
        <v>23</v>
      </c>
      <c r="P237" s="278" t="s">
        <v>24</v>
      </c>
      <c r="Q237" s="278" t="s">
        <v>25</v>
      </c>
      <c r="R237" s="276" t="s">
        <v>26</v>
      </c>
      <c r="S237" s="676"/>
      <c r="T237" s="676"/>
      <c r="U237" s="676"/>
    </row>
    <row r="238" spans="1:22" ht="15.75">
      <c r="A238" s="271"/>
      <c r="B238" s="823" t="s">
        <v>293</v>
      </c>
      <c r="C238" s="826" t="s">
        <v>294</v>
      </c>
      <c r="D238" s="261" t="s">
        <v>295</v>
      </c>
      <c r="E238" s="120">
        <v>0</v>
      </c>
      <c r="F238" s="121">
        <v>0</v>
      </c>
      <c r="G238" s="122">
        <v>0</v>
      </c>
      <c r="H238" s="122">
        <v>0</v>
      </c>
      <c r="I238" s="122">
        <v>0</v>
      </c>
      <c r="J238" s="122">
        <v>0</v>
      </c>
      <c r="K238" s="122">
        <v>0</v>
      </c>
      <c r="L238" s="122">
        <v>0</v>
      </c>
      <c r="M238" s="122">
        <v>0</v>
      </c>
      <c r="N238" s="122">
        <v>0</v>
      </c>
      <c r="O238" s="122">
        <v>0</v>
      </c>
      <c r="P238" s="122">
        <v>0</v>
      </c>
      <c r="Q238" s="123">
        <v>0</v>
      </c>
      <c r="R238" s="120">
        <f>SUM(F238:Q238)</f>
        <v>0</v>
      </c>
      <c r="S238" s="120">
        <v>0</v>
      </c>
      <c r="T238" s="120">
        <v>0</v>
      </c>
      <c r="U238" s="699"/>
    </row>
    <row r="239" spans="1:22" ht="15.75" customHeight="1">
      <c r="A239" s="271"/>
      <c r="B239" s="824"/>
      <c r="C239" s="827"/>
      <c r="D239" s="262" t="s">
        <v>296</v>
      </c>
      <c r="E239" s="124">
        <v>0</v>
      </c>
      <c r="F239" s="125">
        <v>0</v>
      </c>
      <c r="G239" s="277">
        <v>0</v>
      </c>
      <c r="H239" s="277">
        <v>0</v>
      </c>
      <c r="I239" s="277">
        <v>0</v>
      </c>
      <c r="J239" s="277">
        <v>0</v>
      </c>
      <c r="K239" s="277">
        <v>0</v>
      </c>
      <c r="L239" s="277">
        <v>0</v>
      </c>
      <c r="M239" s="277">
        <v>0</v>
      </c>
      <c r="N239" s="277">
        <v>0</v>
      </c>
      <c r="O239" s="277">
        <v>0</v>
      </c>
      <c r="P239" s="277">
        <v>0</v>
      </c>
      <c r="Q239" s="127">
        <v>0</v>
      </c>
      <c r="R239" s="124">
        <f t="shared" ref="R239:R267" si="42">SUM(F239:Q239)</f>
        <v>0</v>
      </c>
      <c r="S239" s="124">
        <v>0</v>
      </c>
      <c r="T239" s="124">
        <v>0</v>
      </c>
      <c r="U239" s="700"/>
    </row>
    <row r="240" spans="1:22" s="42" customFormat="1" ht="27.75" customHeight="1">
      <c r="A240" s="271"/>
      <c r="B240" s="824"/>
      <c r="C240" s="827"/>
      <c r="D240" s="262" t="s">
        <v>297</v>
      </c>
      <c r="E240" s="124">
        <v>0</v>
      </c>
      <c r="F240" s="125">
        <v>0</v>
      </c>
      <c r="G240" s="277">
        <v>0</v>
      </c>
      <c r="H240" s="277">
        <v>0</v>
      </c>
      <c r="I240" s="277">
        <v>0</v>
      </c>
      <c r="J240" s="277">
        <v>0</v>
      </c>
      <c r="K240" s="277">
        <v>0</v>
      </c>
      <c r="L240" s="277">
        <v>0</v>
      </c>
      <c r="M240" s="277">
        <v>0</v>
      </c>
      <c r="N240" s="277">
        <v>0</v>
      </c>
      <c r="O240" s="277">
        <v>0</v>
      </c>
      <c r="P240" s="277">
        <v>0</v>
      </c>
      <c r="Q240" s="127">
        <v>0</v>
      </c>
      <c r="R240" s="124">
        <f t="shared" si="42"/>
        <v>0</v>
      </c>
      <c r="S240" s="124">
        <v>0</v>
      </c>
      <c r="T240" s="124">
        <v>0</v>
      </c>
      <c r="U240" s="700"/>
    </row>
    <row r="241" spans="1:60" s="44" customFormat="1" ht="27" customHeight="1">
      <c r="A241" s="271"/>
      <c r="B241" s="824"/>
      <c r="C241" s="828" t="s">
        <v>298</v>
      </c>
      <c r="D241" s="262" t="s">
        <v>295</v>
      </c>
      <c r="E241" s="285">
        <v>760368.2</v>
      </c>
      <c r="F241" s="286">
        <v>141214.06974519658</v>
      </c>
      <c r="G241" s="287">
        <v>125065.54556765872</v>
      </c>
      <c r="H241" s="287">
        <v>151318.32111007688</v>
      </c>
      <c r="I241" s="287">
        <v>120927.5854099767</v>
      </c>
      <c r="J241" s="287">
        <v>134929.32258767815</v>
      </c>
      <c r="K241" s="287">
        <v>59679.122105732575</v>
      </c>
      <c r="L241" s="287">
        <v>0</v>
      </c>
      <c r="M241" s="287">
        <v>124921.69614722961</v>
      </c>
      <c r="N241" s="287">
        <v>119704.82134165212</v>
      </c>
      <c r="O241" s="287">
        <v>71082.807735118884</v>
      </c>
      <c r="P241" s="287">
        <v>121577.9731138245</v>
      </c>
      <c r="Q241" s="288">
        <v>132610.17677565877</v>
      </c>
      <c r="R241" s="285">
        <f t="shared" si="42"/>
        <v>1303031.4416398031</v>
      </c>
      <c r="S241" s="285">
        <v>705532.96965052071</v>
      </c>
      <c r="T241" s="285">
        <v>472614.23578210233</v>
      </c>
      <c r="U241" s="700"/>
    </row>
    <row r="242" spans="1:60" s="42" customFormat="1" ht="17.25" customHeight="1">
      <c r="A242" s="271"/>
      <c r="B242" s="824"/>
      <c r="C242" s="827"/>
      <c r="D242" s="262" t="s">
        <v>296</v>
      </c>
      <c r="E242" s="285">
        <v>800</v>
      </c>
      <c r="F242" s="286">
        <v>183.80520000000001</v>
      </c>
      <c r="G242" s="287">
        <v>168.642</v>
      </c>
      <c r="H242" s="287">
        <v>192.84479999999999</v>
      </c>
      <c r="I242" s="287">
        <v>163.29599999999999</v>
      </c>
      <c r="J242" s="287">
        <v>186.8184</v>
      </c>
      <c r="K242" s="287">
        <v>81.647999999999996</v>
      </c>
      <c r="L242" s="287">
        <v>0</v>
      </c>
      <c r="M242" s="287">
        <v>170.58599999999998</v>
      </c>
      <c r="N242" s="287">
        <v>163.29599999999999</v>
      </c>
      <c r="O242" s="287">
        <v>94.867199999999997</v>
      </c>
      <c r="P242" s="287">
        <v>163.29599999999999</v>
      </c>
      <c r="Q242" s="288">
        <v>177.77879999999999</v>
      </c>
      <c r="R242" s="285">
        <f t="shared" si="42"/>
        <v>1746.8784000000001</v>
      </c>
      <c r="S242" s="285">
        <v>893.20319999999992</v>
      </c>
      <c r="T242" s="285">
        <v>566.09280000000001</v>
      </c>
      <c r="U242" s="700"/>
    </row>
    <row r="243" spans="1:60" s="36" customFormat="1" ht="20.25" customHeight="1">
      <c r="A243" s="271"/>
      <c r="B243" s="824"/>
      <c r="C243" s="827"/>
      <c r="D243" s="262" t="s">
        <v>297</v>
      </c>
      <c r="E243" s="285">
        <v>0</v>
      </c>
      <c r="F243" s="286">
        <v>0</v>
      </c>
      <c r="G243" s="287">
        <v>0</v>
      </c>
      <c r="H243" s="287">
        <v>0</v>
      </c>
      <c r="I243" s="287">
        <v>0</v>
      </c>
      <c r="J243" s="287">
        <v>0</v>
      </c>
      <c r="K243" s="287">
        <v>0</v>
      </c>
      <c r="L243" s="287">
        <v>0</v>
      </c>
      <c r="M243" s="287">
        <v>0</v>
      </c>
      <c r="N243" s="287">
        <v>0</v>
      </c>
      <c r="O243" s="287">
        <v>0</v>
      </c>
      <c r="P243" s="287">
        <v>0</v>
      </c>
      <c r="Q243" s="288">
        <v>0</v>
      </c>
      <c r="R243" s="285">
        <f t="shared" si="42"/>
        <v>0</v>
      </c>
      <c r="S243" s="285">
        <v>0</v>
      </c>
      <c r="T243" s="285">
        <v>0</v>
      </c>
      <c r="U243" s="700"/>
    </row>
    <row r="244" spans="1:60" s="41" customFormat="1" ht="28.5" customHeight="1">
      <c r="A244" s="271"/>
      <c r="B244" s="824"/>
      <c r="C244" s="828" t="s">
        <v>299</v>
      </c>
      <c r="D244" s="262" t="s">
        <v>295</v>
      </c>
      <c r="E244" s="285">
        <v>14352138.4</v>
      </c>
      <c r="F244" s="286">
        <v>86931.727724987752</v>
      </c>
      <c r="G244" s="287">
        <v>82480.318989544452</v>
      </c>
      <c r="H244" s="287">
        <v>0</v>
      </c>
      <c r="I244" s="287">
        <v>0</v>
      </c>
      <c r="J244" s="287">
        <v>0</v>
      </c>
      <c r="K244" s="287">
        <v>63872.622034635751</v>
      </c>
      <c r="L244" s="287">
        <v>123797.30181707881</v>
      </c>
      <c r="M244" s="287">
        <v>125700.50270502128</v>
      </c>
      <c r="N244" s="287">
        <v>117964.11137357731</v>
      </c>
      <c r="O244" s="287">
        <v>68886.799721263189</v>
      </c>
      <c r="P244" s="287">
        <v>0</v>
      </c>
      <c r="Q244" s="288">
        <v>0</v>
      </c>
      <c r="R244" s="285">
        <f t="shared" si="42"/>
        <v>669633.38436610857</v>
      </c>
      <c r="S244" s="285">
        <v>1351657.0671399494</v>
      </c>
      <c r="T244" s="285">
        <v>1241835.2869299648</v>
      </c>
      <c r="U244" s="700"/>
      <c r="V244" s="281"/>
      <c r="W244" s="36"/>
      <c r="X244" s="36"/>
      <c r="Y244" s="36"/>
      <c r="Z244" s="36"/>
      <c r="AA244" s="36"/>
      <c r="AB244" s="36"/>
      <c r="AC244" s="36"/>
      <c r="AD244" s="36"/>
      <c r="AE244" s="36"/>
      <c r="AF244" s="36"/>
      <c r="AG244" s="36"/>
      <c r="AH244" s="36"/>
      <c r="AI244" s="36"/>
      <c r="AJ244" s="36"/>
      <c r="AK244" s="36"/>
      <c r="AL244" s="36"/>
      <c r="AM244" s="36"/>
      <c r="AN244" s="36"/>
      <c r="AO244" s="36"/>
      <c r="AP244" s="36"/>
      <c r="AQ244" s="36"/>
      <c r="AR244" s="36"/>
      <c r="AS244" s="36"/>
      <c r="AT244" s="36"/>
      <c r="AU244" s="36"/>
      <c r="AV244" s="36"/>
      <c r="AW244" s="36"/>
      <c r="AX244" s="36"/>
      <c r="AY244" s="36"/>
      <c r="AZ244" s="36"/>
      <c r="BA244" s="36"/>
      <c r="BB244" s="36"/>
      <c r="BC244" s="36"/>
      <c r="BD244" s="36"/>
      <c r="BE244" s="36"/>
      <c r="BF244" s="36"/>
      <c r="BG244" s="36"/>
      <c r="BH244" s="36"/>
    </row>
    <row r="245" spans="1:60" s="41" customFormat="1" ht="26.25" customHeight="1">
      <c r="A245" s="271"/>
      <c r="B245" s="824"/>
      <c r="C245" s="827"/>
      <c r="D245" s="262" t="s">
        <v>296</v>
      </c>
      <c r="E245" s="285">
        <v>1400</v>
      </c>
      <c r="F245" s="286">
        <v>118.58399999999999</v>
      </c>
      <c r="G245" s="287">
        <v>112.65479999999999</v>
      </c>
      <c r="H245" s="287">
        <v>0</v>
      </c>
      <c r="I245" s="287">
        <v>0</v>
      </c>
      <c r="J245" s="287">
        <v>0</v>
      </c>
      <c r="K245" s="287">
        <v>87.091200000000001</v>
      </c>
      <c r="L245" s="287">
        <v>168.73920000000001</v>
      </c>
      <c r="M245" s="287">
        <v>171.072</v>
      </c>
      <c r="N245" s="287">
        <v>160.38</v>
      </c>
      <c r="O245" s="287">
        <v>93.312000000000012</v>
      </c>
      <c r="P245" s="287">
        <v>0</v>
      </c>
      <c r="Q245" s="288">
        <v>0</v>
      </c>
      <c r="R245" s="285">
        <f t="shared" si="42"/>
        <v>911.83320000000003</v>
      </c>
      <c r="S245" s="285">
        <v>1843.3008</v>
      </c>
      <c r="T245" s="285">
        <v>1710.72</v>
      </c>
      <c r="U245" s="700"/>
      <c r="V245" s="281"/>
      <c r="W245" s="36"/>
      <c r="X245" s="36"/>
      <c r="Y245" s="36"/>
      <c r="Z245" s="36"/>
      <c r="AA245" s="36"/>
      <c r="AB245" s="36"/>
      <c r="AC245" s="36"/>
      <c r="AD245" s="36"/>
      <c r="AE245" s="36"/>
      <c r="AF245" s="36"/>
      <c r="AG245" s="36"/>
      <c r="AH245" s="36"/>
      <c r="AI245" s="36"/>
      <c r="AJ245" s="36"/>
      <c r="AK245" s="36"/>
      <c r="AL245" s="36"/>
      <c r="AM245" s="36"/>
      <c r="AN245" s="36"/>
      <c r="AO245" s="36"/>
      <c r="AP245" s="36"/>
      <c r="AQ245" s="36"/>
      <c r="AR245" s="36"/>
      <c r="AS245" s="36"/>
      <c r="AT245" s="36"/>
      <c r="AU245" s="36"/>
      <c r="AV245" s="36"/>
      <c r="AW245" s="36"/>
      <c r="AX245" s="36"/>
      <c r="AY245" s="36"/>
      <c r="AZ245" s="36"/>
      <c r="BA245" s="36"/>
      <c r="BB245" s="36"/>
      <c r="BC245" s="36"/>
      <c r="BD245" s="36"/>
      <c r="BE245" s="36"/>
      <c r="BF245" s="36"/>
      <c r="BG245" s="36"/>
      <c r="BH245" s="36"/>
    </row>
    <row r="246" spans="1:60" ht="15.75" customHeight="1">
      <c r="A246" s="271"/>
      <c r="B246" s="824"/>
      <c r="C246" s="827"/>
      <c r="D246" s="262" t="s">
        <v>297</v>
      </c>
      <c r="E246" s="285">
        <v>0</v>
      </c>
      <c r="F246" s="286">
        <v>0</v>
      </c>
      <c r="G246" s="287">
        <v>0</v>
      </c>
      <c r="H246" s="287">
        <v>0</v>
      </c>
      <c r="I246" s="287">
        <v>0</v>
      </c>
      <c r="J246" s="287">
        <v>0</v>
      </c>
      <c r="K246" s="287">
        <v>0</v>
      </c>
      <c r="L246" s="287">
        <v>0</v>
      </c>
      <c r="M246" s="287">
        <v>0</v>
      </c>
      <c r="N246" s="287">
        <v>0</v>
      </c>
      <c r="O246" s="287">
        <v>0</v>
      </c>
      <c r="P246" s="287">
        <v>0</v>
      </c>
      <c r="Q246" s="288">
        <v>0</v>
      </c>
      <c r="R246" s="285">
        <f t="shared" si="42"/>
        <v>0</v>
      </c>
      <c r="S246" s="285">
        <v>0</v>
      </c>
      <c r="T246" s="285">
        <v>0</v>
      </c>
      <c r="U246" s="700"/>
      <c r="V246" s="281"/>
    </row>
    <row r="247" spans="1:60" ht="15.75">
      <c r="A247" s="271"/>
      <c r="B247" s="824"/>
      <c r="C247" s="828" t="s">
        <v>300</v>
      </c>
      <c r="D247" s="262" t="s">
        <v>295</v>
      </c>
      <c r="E247" s="285">
        <v>978628.3</v>
      </c>
      <c r="F247" s="286">
        <v>55508.140588836897</v>
      </c>
      <c r="G247" s="287">
        <v>75148.066924212224</v>
      </c>
      <c r="H247" s="287">
        <v>52190.579196227816</v>
      </c>
      <c r="I247" s="287">
        <v>76179.649188351847</v>
      </c>
      <c r="J247" s="287">
        <v>24524.912962225761</v>
      </c>
      <c r="K247" s="287">
        <v>71152.585318666868</v>
      </c>
      <c r="L247" s="287">
        <v>72384.344659825088</v>
      </c>
      <c r="M247" s="287">
        <v>0</v>
      </c>
      <c r="N247" s="287">
        <v>0</v>
      </c>
      <c r="O247" s="287">
        <v>43918.199445308499</v>
      </c>
      <c r="P247" s="287">
        <v>79488.056096442597</v>
      </c>
      <c r="Q247" s="288">
        <v>82721.445520479741</v>
      </c>
      <c r="R247" s="285">
        <f t="shared" si="42"/>
        <v>633215.97990057734</v>
      </c>
      <c r="S247" s="285">
        <v>623872.00294861989</v>
      </c>
      <c r="T247" s="285">
        <v>635326.90685362404</v>
      </c>
      <c r="U247" s="700"/>
      <c r="V247" s="281"/>
    </row>
    <row r="248" spans="1:60" ht="15.75" customHeight="1">
      <c r="A248" s="271"/>
      <c r="B248" s="824"/>
      <c r="C248" s="827"/>
      <c r="D248" s="262" t="s">
        <v>296</v>
      </c>
      <c r="E248" s="285">
        <v>1331</v>
      </c>
      <c r="F248" s="286">
        <v>90.719999999999985</v>
      </c>
      <c r="G248" s="287">
        <v>127.008</v>
      </c>
      <c r="H248" s="287">
        <v>90.719999999999985</v>
      </c>
      <c r="I248" s="287">
        <v>136.07999999999998</v>
      </c>
      <c r="J248" s="287">
        <v>48.232799999999997</v>
      </c>
      <c r="K248" s="287">
        <v>138.27239999999998</v>
      </c>
      <c r="L248" s="287">
        <v>140.61599999999999</v>
      </c>
      <c r="M248" s="287">
        <v>0</v>
      </c>
      <c r="N248" s="287">
        <v>0</v>
      </c>
      <c r="O248" s="287">
        <v>72.575999999999993</v>
      </c>
      <c r="P248" s="287">
        <v>136.07999999999998</v>
      </c>
      <c r="Q248" s="288">
        <v>138.27239999999998</v>
      </c>
      <c r="R248" s="285">
        <f t="shared" si="42"/>
        <v>1118.5776000000001</v>
      </c>
      <c r="S248" s="285">
        <v>1122.4304</v>
      </c>
      <c r="T248" s="285">
        <v>1161.2159999999999</v>
      </c>
      <c r="U248" s="700"/>
      <c r="V248" s="281"/>
    </row>
    <row r="249" spans="1:60" ht="16.5" thickBot="1">
      <c r="A249" s="271"/>
      <c r="B249" s="825"/>
      <c r="C249" s="829"/>
      <c r="D249" s="263" t="s">
        <v>297</v>
      </c>
      <c r="E249" s="289">
        <v>0</v>
      </c>
      <c r="F249" s="290">
        <v>0</v>
      </c>
      <c r="G249" s="291">
        <v>0</v>
      </c>
      <c r="H249" s="291">
        <v>0</v>
      </c>
      <c r="I249" s="291">
        <v>0</v>
      </c>
      <c r="J249" s="291">
        <v>0</v>
      </c>
      <c r="K249" s="291">
        <v>0</v>
      </c>
      <c r="L249" s="291">
        <v>0</v>
      </c>
      <c r="M249" s="291">
        <v>0</v>
      </c>
      <c r="N249" s="291">
        <v>0</v>
      </c>
      <c r="O249" s="291">
        <v>0</v>
      </c>
      <c r="P249" s="291">
        <v>0</v>
      </c>
      <c r="Q249" s="292">
        <v>0</v>
      </c>
      <c r="R249" s="289">
        <f t="shared" si="42"/>
        <v>0</v>
      </c>
      <c r="S249" s="289">
        <v>0</v>
      </c>
      <c r="T249" s="289">
        <v>0</v>
      </c>
      <c r="U249" s="700"/>
      <c r="V249" s="281"/>
    </row>
    <row r="250" spans="1:60" ht="15.75">
      <c r="A250" s="271"/>
      <c r="B250" s="823" t="s">
        <v>301</v>
      </c>
      <c r="C250" s="830" t="s">
        <v>302</v>
      </c>
      <c r="D250" s="262" t="s">
        <v>295</v>
      </c>
      <c r="E250" s="293">
        <v>534190.5</v>
      </c>
      <c r="F250" s="294">
        <v>55169.350036957643</v>
      </c>
      <c r="G250" s="295">
        <v>49742.431698573426</v>
      </c>
      <c r="H250" s="295">
        <v>54760.63649567595</v>
      </c>
      <c r="I250" s="295">
        <v>51882.69504767537</v>
      </c>
      <c r="J250" s="295">
        <v>53399.919461896665</v>
      </c>
      <c r="K250" s="295">
        <v>0</v>
      </c>
      <c r="L250" s="295">
        <v>11866.64876931037</v>
      </c>
      <c r="M250" s="295">
        <v>14929.009742035627</v>
      </c>
      <c r="N250" s="295">
        <v>0</v>
      </c>
      <c r="O250" s="295">
        <v>12033.124772710473</v>
      </c>
      <c r="P250" s="295">
        <v>15311.804863626283</v>
      </c>
      <c r="Q250" s="296">
        <v>30521.92977308005</v>
      </c>
      <c r="R250" s="293">
        <f t="shared" si="42"/>
        <v>349617.55066154187</v>
      </c>
      <c r="S250" s="293">
        <v>151160.56420822596</v>
      </c>
      <c r="T250" s="293">
        <v>6393.5830590058458</v>
      </c>
      <c r="U250" s="700"/>
      <c r="V250" s="281"/>
    </row>
    <row r="251" spans="1:60" ht="15.75" customHeight="1">
      <c r="A251" s="271"/>
      <c r="B251" s="824"/>
      <c r="C251" s="831"/>
      <c r="D251" s="262" t="s">
        <v>296</v>
      </c>
      <c r="E251" s="285">
        <v>155</v>
      </c>
      <c r="F251" s="286">
        <v>20.355840000000001</v>
      </c>
      <c r="G251" s="287">
        <v>18.385919999999999</v>
      </c>
      <c r="H251" s="287">
        <v>20.355840000000001</v>
      </c>
      <c r="I251" s="287">
        <v>19.699200000000001</v>
      </c>
      <c r="J251" s="287">
        <v>20.355840000000001</v>
      </c>
      <c r="K251" s="287">
        <v>0</v>
      </c>
      <c r="L251" s="287">
        <v>4.5235200000000004</v>
      </c>
      <c r="M251" s="287">
        <v>5.6908800000000008</v>
      </c>
      <c r="N251" s="287">
        <v>0</v>
      </c>
      <c r="O251" s="287">
        <v>4.5235200000000004</v>
      </c>
      <c r="P251" s="287">
        <v>5.8368000000000002</v>
      </c>
      <c r="Q251" s="288">
        <v>11.634839999999999</v>
      </c>
      <c r="R251" s="285">
        <f t="shared" si="42"/>
        <v>131.36220000000003</v>
      </c>
      <c r="S251" s="285">
        <v>56.981760000000008</v>
      </c>
      <c r="T251" s="285">
        <v>0</v>
      </c>
      <c r="U251" s="700"/>
      <c r="V251" s="281"/>
    </row>
    <row r="252" spans="1:60" ht="15.75">
      <c r="A252" s="271"/>
      <c r="B252" s="824"/>
      <c r="C252" s="831"/>
      <c r="D252" s="262" t="s">
        <v>297</v>
      </c>
      <c r="E252" s="285">
        <v>0</v>
      </c>
      <c r="F252" s="286">
        <v>0</v>
      </c>
      <c r="G252" s="287">
        <v>0</v>
      </c>
      <c r="H252" s="287">
        <v>0</v>
      </c>
      <c r="I252" s="287">
        <v>0</v>
      </c>
      <c r="J252" s="287">
        <v>0</v>
      </c>
      <c r="K252" s="287">
        <v>0</v>
      </c>
      <c r="L252" s="287">
        <v>0</v>
      </c>
      <c r="M252" s="287">
        <v>0</v>
      </c>
      <c r="N252" s="287">
        <v>0</v>
      </c>
      <c r="O252" s="287">
        <v>0</v>
      </c>
      <c r="P252" s="287">
        <v>0</v>
      </c>
      <c r="Q252" s="288">
        <v>0</v>
      </c>
      <c r="R252" s="285">
        <f t="shared" si="42"/>
        <v>0</v>
      </c>
      <c r="S252" s="285">
        <v>0</v>
      </c>
      <c r="T252" s="285">
        <v>0</v>
      </c>
      <c r="U252" s="700"/>
      <c r="V252" s="281"/>
    </row>
    <row r="253" spans="1:60" ht="15.75">
      <c r="A253" s="271"/>
      <c r="B253" s="824"/>
      <c r="C253" s="832" t="s">
        <v>303</v>
      </c>
      <c r="D253" s="262" t="s">
        <v>295</v>
      </c>
      <c r="E253" s="285">
        <v>558882.19999999995</v>
      </c>
      <c r="F253" s="286">
        <v>55169.350036957643</v>
      </c>
      <c r="G253" s="287">
        <v>49742.431698573426</v>
      </c>
      <c r="H253" s="287">
        <v>54760.63649567595</v>
      </c>
      <c r="I253" s="287">
        <v>53525.52411116859</v>
      </c>
      <c r="J253" s="287">
        <v>53399.919461896665</v>
      </c>
      <c r="K253" s="287">
        <v>0</v>
      </c>
      <c r="L253" s="287">
        <v>0</v>
      </c>
      <c r="M253" s="287">
        <v>36174.138990317093</v>
      </c>
      <c r="N253" s="287">
        <v>11483.853647719714</v>
      </c>
      <c r="O253" s="287">
        <v>25838.670707369351</v>
      </c>
      <c r="P253" s="287">
        <v>53875.422776997555</v>
      </c>
      <c r="Q253" s="288">
        <v>55822.29484071253</v>
      </c>
      <c r="R253" s="285">
        <f t="shared" si="42"/>
        <v>449792.24276738841</v>
      </c>
      <c r="S253" s="285">
        <v>356498.43439810234</v>
      </c>
      <c r="T253" s="285">
        <v>568950.52966845897</v>
      </c>
      <c r="U253" s="700"/>
      <c r="V253" s="281"/>
    </row>
    <row r="254" spans="1:60" ht="15.75" customHeight="1">
      <c r="A254" s="271"/>
      <c r="B254" s="824"/>
      <c r="C254" s="831"/>
      <c r="D254" s="262" t="s">
        <v>296</v>
      </c>
      <c r="E254" s="285">
        <v>166</v>
      </c>
      <c r="F254" s="286">
        <v>20.355840000000001</v>
      </c>
      <c r="G254" s="287">
        <v>18.385919999999999</v>
      </c>
      <c r="H254" s="287">
        <v>20.355840000000001</v>
      </c>
      <c r="I254" s="287">
        <v>19.699200000000001</v>
      </c>
      <c r="J254" s="287">
        <v>20.355840000000001</v>
      </c>
      <c r="K254" s="287">
        <v>0</v>
      </c>
      <c r="L254" s="287">
        <v>0</v>
      </c>
      <c r="M254" s="287">
        <v>13.789439999999999</v>
      </c>
      <c r="N254" s="287">
        <v>4.3776000000000002</v>
      </c>
      <c r="O254" s="287">
        <v>9.8496000000000006</v>
      </c>
      <c r="P254" s="287">
        <v>19.699200000000001</v>
      </c>
      <c r="Q254" s="288">
        <v>20.171159999999997</v>
      </c>
      <c r="R254" s="285">
        <f t="shared" si="42"/>
        <v>167.03963999999999</v>
      </c>
      <c r="S254" s="285">
        <v>128.70143999999999</v>
      </c>
      <c r="T254" s="285">
        <v>210.78144</v>
      </c>
      <c r="U254" s="700"/>
      <c r="V254" s="281"/>
    </row>
    <row r="255" spans="1:60" ht="15.75">
      <c r="A255" s="271"/>
      <c r="B255" s="824"/>
      <c r="C255" s="831"/>
      <c r="D255" s="262" t="s">
        <v>297</v>
      </c>
      <c r="E255" s="285">
        <v>0</v>
      </c>
      <c r="F255" s="286">
        <v>0</v>
      </c>
      <c r="G255" s="287">
        <v>0</v>
      </c>
      <c r="H255" s="287">
        <v>0</v>
      </c>
      <c r="I255" s="287">
        <v>0</v>
      </c>
      <c r="J255" s="287">
        <v>0</v>
      </c>
      <c r="K255" s="287">
        <v>0</v>
      </c>
      <c r="L255" s="287">
        <v>0</v>
      </c>
      <c r="M255" s="287">
        <v>0</v>
      </c>
      <c r="N255" s="287">
        <v>0</v>
      </c>
      <c r="O255" s="287">
        <v>0</v>
      </c>
      <c r="P255" s="287">
        <v>0</v>
      </c>
      <c r="Q255" s="288">
        <v>0</v>
      </c>
      <c r="R255" s="285">
        <f t="shared" si="42"/>
        <v>0</v>
      </c>
      <c r="S255" s="285">
        <v>0</v>
      </c>
      <c r="T255" s="285">
        <v>0</v>
      </c>
      <c r="U255" s="700"/>
      <c r="V255" s="281"/>
    </row>
    <row r="256" spans="1:60" ht="15.75">
      <c r="A256" s="271"/>
      <c r="B256" s="824"/>
      <c r="C256" s="832" t="s">
        <v>304</v>
      </c>
      <c r="D256" s="262" t="s">
        <v>295</v>
      </c>
      <c r="E256" s="285">
        <v>711549.3</v>
      </c>
      <c r="F256" s="286">
        <v>0</v>
      </c>
      <c r="G256" s="287">
        <v>0</v>
      </c>
      <c r="H256" s="287">
        <v>0</v>
      </c>
      <c r="I256" s="287">
        <v>0</v>
      </c>
      <c r="J256" s="287">
        <v>0</v>
      </c>
      <c r="K256" s="287">
        <v>104236.64278962229</v>
      </c>
      <c r="L256" s="287">
        <v>104236.64278962229</v>
      </c>
      <c r="M256" s="287">
        <v>107599.11513767461</v>
      </c>
      <c r="N256" s="287">
        <v>100874.17044156995</v>
      </c>
      <c r="O256" s="287">
        <v>105698.9680034888</v>
      </c>
      <c r="P256" s="287">
        <v>101112.54015374382</v>
      </c>
      <c r="Q256" s="288">
        <v>104551.87457225219</v>
      </c>
      <c r="R256" s="285">
        <f t="shared" si="42"/>
        <v>728309.95388797391</v>
      </c>
      <c r="S256" s="285">
        <v>1093417.095089219</v>
      </c>
      <c r="T256" s="285">
        <v>1085117.0842956069</v>
      </c>
      <c r="U256" s="700"/>
      <c r="V256" s="281"/>
    </row>
    <row r="257" spans="1:22" ht="15.75" customHeight="1">
      <c r="A257" s="271"/>
      <c r="B257" s="824"/>
      <c r="C257" s="831"/>
      <c r="D257" s="262" t="s">
        <v>296</v>
      </c>
      <c r="E257" s="285">
        <v>215</v>
      </c>
      <c r="F257" s="286">
        <v>0</v>
      </c>
      <c r="G257" s="287">
        <v>0</v>
      </c>
      <c r="H257" s="287">
        <v>0</v>
      </c>
      <c r="I257" s="287">
        <v>0</v>
      </c>
      <c r="J257" s="287">
        <v>0</v>
      </c>
      <c r="K257" s="287">
        <v>140.71168</v>
      </c>
      <c r="L257" s="287">
        <v>40.711680000000001</v>
      </c>
      <c r="M257" s="287">
        <v>42.024959999999993</v>
      </c>
      <c r="N257" s="287">
        <v>39.398400000000002</v>
      </c>
      <c r="O257" s="287">
        <v>40.711680000000001</v>
      </c>
      <c r="P257" s="287">
        <v>39.398400000000002</v>
      </c>
      <c r="Q257" s="288">
        <v>40.711680000000001</v>
      </c>
      <c r="R257" s="285">
        <f t="shared" si="42"/>
        <v>383.66847999999999</v>
      </c>
      <c r="S257" s="285">
        <v>421.56288000000001</v>
      </c>
      <c r="T257" s="285">
        <v>420.24959999999999</v>
      </c>
      <c r="U257" s="700"/>
      <c r="V257" s="281"/>
    </row>
    <row r="258" spans="1:22" ht="16.5" thickBot="1">
      <c r="A258" s="271"/>
      <c r="B258" s="825"/>
      <c r="C258" s="833"/>
      <c r="D258" s="263" t="s">
        <v>297</v>
      </c>
      <c r="E258" s="289">
        <v>0</v>
      </c>
      <c r="F258" s="290">
        <v>0</v>
      </c>
      <c r="G258" s="291">
        <v>0</v>
      </c>
      <c r="H258" s="291">
        <v>0</v>
      </c>
      <c r="I258" s="291">
        <v>0</v>
      </c>
      <c r="J258" s="291">
        <v>0</v>
      </c>
      <c r="K258" s="291">
        <v>0</v>
      </c>
      <c r="L258" s="291">
        <v>0</v>
      </c>
      <c r="M258" s="291">
        <v>0</v>
      </c>
      <c r="N258" s="291">
        <v>0</v>
      </c>
      <c r="O258" s="291">
        <v>0</v>
      </c>
      <c r="P258" s="291">
        <v>0</v>
      </c>
      <c r="Q258" s="292">
        <v>0</v>
      </c>
      <c r="R258" s="289">
        <f t="shared" si="42"/>
        <v>0</v>
      </c>
      <c r="S258" s="289">
        <v>0</v>
      </c>
      <c r="T258" s="289">
        <v>0</v>
      </c>
      <c r="U258" s="700"/>
      <c r="V258" s="281"/>
    </row>
    <row r="259" spans="1:22" ht="64.5" customHeight="1">
      <c r="A259" s="271"/>
      <c r="B259" s="834" t="s">
        <v>305</v>
      </c>
      <c r="C259" s="835"/>
      <c r="D259" s="264" t="s">
        <v>306</v>
      </c>
      <c r="E259" s="293">
        <f t="shared" ref="E259:Q261" si="43">E238+E241+E244+E247</f>
        <v>16091134.9</v>
      </c>
      <c r="F259" s="294">
        <f t="shared" si="43"/>
        <v>283653.93805902125</v>
      </c>
      <c r="G259" s="295">
        <f t="shared" si="43"/>
        <v>282693.93148141541</v>
      </c>
      <c r="H259" s="295">
        <f t="shared" si="43"/>
        <v>203508.90030630468</v>
      </c>
      <c r="I259" s="295">
        <f t="shared" si="43"/>
        <v>197107.23459832853</v>
      </c>
      <c r="J259" s="295">
        <f t="shared" si="43"/>
        <v>159454.23554990391</v>
      </c>
      <c r="K259" s="295">
        <f t="shared" si="43"/>
        <v>194704.32945903519</v>
      </c>
      <c r="L259" s="295">
        <f t="shared" si="43"/>
        <v>196181.6464769039</v>
      </c>
      <c r="M259" s="295">
        <f t="shared" si="43"/>
        <v>250622.19885225088</v>
      </c>
      <c r="N259" s="295">
        <f t="shared" si="43"/>
        <v>237668.93271522943</v>
      </c>
      <c r="O259" s="295">
        <f t="shared" si="43"/>
        <v>183887.80690169058</v>
      </c>
      <c r="P259" s="295">
        <f t="shared" si="43"/>
        <v>201066.02921026709</v>
      </c>
      <c r="Q259" s="296">
        <f t="shared" si="43"/>
        <v>215331.62229613849</v>
      </c>
      <c r="R259" s="293">
        <f t="shared" si="42"/>
        <v>2605880.80590649</v>
      </c>
      <c r="S259" s="293">
        <f t="shared" ref="S259:T261" si="44">S238+S241+S244+S247</f>
        <v>2681062.03973909</v>
      </c>
      <c r="T259" s="293">
        <f t="shared" si="44"/>
        <v>2349776.4295656914</v>
      </c>
      <c r="U259" s="700"/>
      <c r="V259" s="281"/>
    </row>
    <row r="260" spans="1:22" ht="49.5" customHeight="1">
      <c r="A260" s="271"/>
      <c r="B260" s="836"/>
      <c r="C260" s="837"/>
      <c r="D260" s="265" t="s">
        <v>307</v>
      </c>
      <c r="E260" s="285">
        <f t="shared" si="43"/>
        <v>3531</v>
      </c>
      <c r="F260" s="286">
        <f t="shared" si="43"/>
        <v>393.10919999999999</v>
      </c>
      <c r="G260" s="287">
        <f t="shared" si="43"/>
        <v>408.30479999999994</v>
      </c>
      <c r="H260" s="287">
        <f t="shared" si="43"/>
        <v>283.56479999999999</v>
      </c>
      <c r="I260" s="287">
        <f t="shared" si="43"/>
        <v>299.37599999999998</v>
      </c>
      <c r="J260" s="287">
        <f t="shared" si="43"/>
        <v>235.05119999999999</v>
      </c>
      <c r="K260" s="287">
        <f t="shared" si="43"/>
        <v>307.01159999999993</v>
      </c>
      <c r="L260" s="287">
        <f t="shared" si="43"/>
        <v>309.35519999999997</v>
      </c>
      <c r="M260" s="287">
        <f t="shared" si="43"/>
        <v>341.65800000000002</v>
      </c>
      <c r="N260" s="287">
        <f t="shared" si="43"/>
        <v>323.67599999999999</v>
      </c>
      <c r="O260" s="287">
        <f t="shared" si="43"/>
        <v>260.7552</v>
      </c>
      <c r="P260" s="287">
        <f t="shared" si="43"/>
        <v>299.37599999999998</v>
      </c>
      <c r="Q260" s="288">
        <f t="shared" si="43"/>
        <v>316.05119999999999</v>
      </c>
      <c r="R260" s="285">
        <f t="shared" si="42"/>
        <v>3777.2891999999993</v>
      </c>
      <c r="S260" s="285">
        <f t="shared" si="44"/>
        <v>3858.9344000000001</v>
      </c>
      <c r="T260" s="285">
        <f t="shared" si="44"/>
        <v>3438.0288</v>
      </c>
      <c r="U260" s="700"/>
      <c r="V260" s="281"/>
    </row>
    <row r="261" spans="1:22" ht="57.75" customHeight="1" thickBot="1">
      <c r="A261" s="271"/>
      <c r="B261" s="838"/>
      <c r="C261" s="839"/>
      <c r="D261" s="266" t="s">
        <v>308</v>
      </c>
      <c r="E261" s="289">
        <f t="shared" si="43"/>
        <v>0</v>
      </c>
      <c r="F261" s="290">
        <f t="shared" si="43"/>
        <v>0</v>
      </c>
      <c r="G261" s="291">
        <f t="shared" si="43"/>
        <v>0</v>
      </c>
      <c r="H261" s="291">
        <f t="shared" si="43"/>
        <v>0</v>
      </c>
      <c r="I261" s="291">
        <f t="shared" si="43"/>
        <v>0</v>
      </c>
      <c r="J261" s="291">
        <f t="shared" si="43"/>
        <v>0</v>
      </c>
      <c r="K261" s="291">
        <f t="shared" si="43"/>
        <v>0</v>
      </c>
      <c r="L261" s="291">
        <f t="shared" si="43"/>
        <v>0</v>
      </c>
      <c r="M261" s="291">
        <f t="shared" si="43"/>
        <v>0</v>
      </c>
      <c r="N261" s="291">
        <f t="shared" si="43"/>
        <v>0</v>
      </c>
      <c r="O261" s="291">
        <f t="shared" si="43"/>
        <v>0</v>
      </c>
      <c r="P261" s="291">
        <f t="shared" si="43"/>
        <v>0</v>
      </c>
      <c r="Q261" s="292">
        <f t="shared" si="43"/>
        <v>0</v>
      </c>
      <c r="R261" s="289">
        <f t="shared" si="42"/>
        <v>0</v>
      </c>
      <c r="S261" s="289">
        <f t="shared" si="44"/>
        <v>0</v>
      </c>
      <c r="T261" s="289">
        <f t="shared" si="44"/>
        <v>0</v>
      </c>
      <c r="U261" s="700"/>
      <c r="V261" s="281"/>
    </row>
    <row r="262" spans="1:22" ht="35.25" customHeight="1">
      <c r="A262" s="271"/>
      <c r="B262" s="834" t="s">
        <v>309</v>
      </c>
      <c r="C262" s="835"/>
      <c r="D262" s="264" t="s">
        <v>310</v>
      </c>
      <c r="E262" s="293">
        <f t="shared" ref="E262:Q264" si="45">E250+E253+E256</f>
        <v>1804622</v>
      </c>
      <c r="F262" s="294">
        <f t="shared" si="45"/>
        <v>110338.70007391529</v>
      </c>
      <c r="G262" s="295">
        <f t="shared" si="45"/>
        <v>99484.863397146852</v>
      </c>
      <c r="H262" s="295">
        <f t="shared" si="45"/>
        <v>109521.2729913519</v>
      </c>
      <c r="I262" s="295">
        <f t="shared" si="45"/>
        <v>105408.21915884396</v>
      </c>
      <c r="J262" s="295">
        <f t="shared" si="45"/>
        <v>106799.83892379333</v>
      </c>
      <c r="K262" s="295">
        <f t="shared" si="45"/>
        <v>104236.64278962229</v>
      </c>
      <c r="L262" s="295">
        <f t="shared" si="45"/>
        <v>116103.29155893266</v>
      </c>
      <c r="M262" s="295">
        <f t="shared" si="45"/>
        <v>158702.26387002732</v>
      </c>
      <c r="N262" s="295">
        <f t="shared" si="45"/>
        <v>112358.02408928967</v>
      </c>
      <c r="O262" s="295">
        <f t="shared" si="45"/>
        <v>143570.76348356862</v>
      </c>
      <c r="P262" s="295">
        <f t="shared" si="45"/>
        <v>170299.76779436765</v>
      </c>
      <c r="Q262" s="296">
        <f t="shared" si="45"/>
        <v>190896.09918604477</v>
      </c>
      <c r="R262" s="293">
        <f t="shared" si="42"/>
        <v>1527719.7473169044</v>
      </c>
      <c r="S262" s="293">
        <f t="shared" ref="S262:T264" si="46">S250+S253+S256</f>
        <v>1601076.0936955474</v>
      </c>
      <c r="T262" s="293">
        <f t="shared" si="46"/>
        <v>1660461.1970230718</v>
      </c>
      <c r="U262" s="700"/>
      <c r="V262" s="281"/>
    </row>
    <row r="263" spans="1:22" ht="45" customHeight="1">
      <c r="A263" s="271"/>
      <c r="B263" s="836"/>
      <c r="C263" s="837"/>
      <c r="D263" s="265" t="s">
        <v>311</v>
      </c>
      <c r="E263" s="285">
        <f t="shared" si="45"/>
        <v>536</v>
      </c>
      <c r="F263" s="286">
        <f t="shared" si="45"/>
        <v>40.711680000000001</v>
      </c>
      <c r="G263" s="287">
        <f t="shared" si="45"/>
        <v>36.771839999999997</v>
      </c>
      <c r="H263" s="287">
        <f t="shared" si="45"/>
        <v>40.711680000000001</v>
      </c>
      <c r="I263" s="287">
        <f t="shared" si="45"/>
        <v>39.398400000000002</v>
      </c>
      <c r="J263" s="287">
        <f t="shared" si="45"/>
        <v>40.711680000000001</v>
      </c>
      <c r="K263" s="287">
        <f t="shared" si="45"/>
        <v>140.71168</v>
      </c>
      <c r="L263" s="287">
        <f t="shared" si="45"/>
        <v>45.235199999999999</v>
      </c>
      <c r="M263" s="287">
        <f t="shared" si="45"/>
        <v>61.505279999999992</v>
      </c>
      <c r="N263" s="287">
        <f t="shared" si="45"/>
        <v>43.776000000000003</v>
      </c>
      <c r="O263" s="287">
        <f t="shared" si="45"/>
        <v>55.084800000000001</v>
      </c>
      <c r="P263" s="287">
        <f t="shared" si="45"/>
        <v>64.934400000000011</v>
      </c>
      <c r="Q263" s="288">
        <f t="shared" si="45"/>
        <v>72.517679999999999</v>
      </c>
      <c r="R263" s="285">
        <f t="shared" si="42"/>
        <v>682.07032000000004</v>
      </c>
      <c r="S263" s="285">
        <f t="shared" si="46"/>
        <v>607.24608000000001</v>
      </c>
      <c r="T263" s="285">
        <f t="shared" si="46"/>
        <v>631.03103999999996</v>
      </c>
      <c r="U263" s="700"/>
      <c r="V263" s="281"/>
    </row>
    <row r="264" spans="1:22" ht="43.5" customHeight="1" thickBot="1">
      <c r="A264" s="271"/>
      <c r="B264" s="838"/>
      <c r="C264" s="839"/>
      <c r="D264" s="266" t="s">
        <v>312</v>
      </c>
      <c r="E264" s="289">
        <f t="shared" si="45"/>
        <v>0</v>
      </c>
      <c r="F264" s="290">
        <f t="shared" si="45"/>
        <v>0</v>
      </c>
      <c r="G264" s="291">
        <f t="shared" si="45"/>
        <v>0</v>
      </c>
      <c r="H264" s="291">
        <f t="shared" si="45"/>
        <v>0</v>
      </c>
      <c r="I264" s="291">
        <f t="shared" si="45"/>
        <v>0</v>
      </c>
      <c r="J264" s="291">
        <f t="shared" si="45"/>
        <v>0</v>
      </c>
      <c r="K264" s="291">
        <f t="shared" si="45"/>
        <v>0</v>
      </c>
      <c r="L264" s="291">
        <f t="shared" si="45"/>
        <v>0</v>
      </c>
      <c r="M264" s="291">
        <f t="shared" si="45"/>
        <v>0</v>
      </c>
      <c r="N264" s="291">
        <f t="shared" si="45"/>
        <v>0</v>
      </c>
      <c r="O264" s="291">
        <f t="shared" si="45"/>
        <v>0</v>
      </c>
      <c r="P264" s="291">
        <f t="shared" si="45"/>
        <v>0</v>
      </c>
      <c r="Q264" s="292">
        <f t="shared" si="45"/>
        <v>0</v>
      </c>
      <c r="R264" s="289">
        <f t="shared" si="42"/>
        <v>0</v>
      </c>
      <c r="S264" s="289">
        <f t="shared" si="46"/>
        <v>0</v>
      </c>
      <c r="T264" s="289">
        <f t="shared" si="46"/>
        <v>0</v>
      </c>
      <c r="U264" s="700"/>
      <c r="V264" s="281"/>
    </row>
    <row r="265" spans="1:22" ht="15.75" customHeight="1">
      <c r="A265" s="271"/>
      <c r="B265" s="840" t="s">
        <v>313</v>
      </c>
      <c r="C265" s="841"/>
      <c r="D265" s="842"/>
      <c r="E265" s="297">
        <f t="shared" ref="E265:Q267" si="47">E259+E262</f>
        <v>17895756.899999999</v>
      </c>
      <c r="F265" s="298">
        <f t="shared" si="47"/>
        <v>393992.63813293655</v>
      </c>
      <c r="G265" s="299">
        <f t="shared" si="47"/>
        <v>382178.79487856227</v>
      </c>
      <c r="H265" s="299">
        <f t="shared" si="47"/>
        <v>313030.17329765658</v>
      </c>
      <c r="I265" s="299">
        <f t="shared" si="47"/>
        <v>302515.45375717251</v>
      </c>
      <c r="J265" s="299">
        <f t="shared" si="47"/>
        <v>266254.07447369723</v>
      </c>
      <c r="K265" s="299">
        <f t="shared" si="47"/>
        <v>298940.97224865749</v>
      </c>
      <c r="L265" s="299">
        <f t="shared" si="47"/>
        <v>312284.93803583656</v>
      </c>
      <c r="M265" s="299">
        <f t="shared" si="47"/>
        <v>409324.4627222782</v>
      </c>
      <c r="N265" s="299">
        <f t="shared" si="47"/>
        <v>350026.95680451911</v>
      </c>
      <c r="O265" s="299">
        <f t="shared" si="47"/>
        <v>327458.57038525923</v>
      </c>
      <c r="P265" s="299">
        <f t="shared" si="47"/>
        <v>371365.79700463475</v>
      </c>
      <c r="Q265" s="300">
        <f t="shared" si="47"/>
        <v>406227.72148218326</v>
      </c>
      <c r="R265" s="297">
        <f t="shared" si="42"/>
        <v>4133600.5532233934</v>
      </c>
      <c r="S265" s="297">
        <f t="shared" ref="S265:T267" si="48">S259+S262</f>
        <v>4282138.1334346374</v>
      </c>
      <c r="T265" s="297">
        <f t="shared" si="48"/>
        <v>4010237.6265887632</v>
      </c>
      <c r="U265" s="700"/>
      <c r="V265" s="281"/>
    </row>
    <row r="266" spans="1:22" ht="15.75" customHeight="1">
      <c r="A266" s="271"/>
      <c r="B266" s="843" t="s">
        <v>314</v>
      </c>
      <c r="C266" s="844"/>
      <c r="D266" s="704"/>
      <c r="E266" s="285">
        <f t="shared" si="47"/>
        <v>4067</v>
      </c>
      <c r="F266" s="286">
        <f t="shared" si="47"/>
        <v>433.82087999999999</v>
      </c>
      <c r="G266" s="287">
        <f t="shared" si="47"/>
        <v>445.07663999999994</v>
      </c>
      <c r="H266" s="287">
        <f t="shared" si="47"/>
        <v>324.27647999999999</v>
      </c>
      <c r="I266" s="287">
        <f t="shared" si="47"/>
        <v>338.77439999999996</v>
      </c>
      <c r="J266" s="287">
        <f t="shared" si="47"/>
        <v>275.76288</v>
      </c>
      <c r="K266" s="287">
        <f t="shared" si="47"/>
        <v>447.72327999999993</v>
      </c>
      <c r="L266" s="287">
        <f t="shared" si="47"/>
        <v>354.59039999999999</v>
      </c>
      <c r="M266" s="287">
        <f t="shared" si="47"/>
        <v>403.16327999999999</v>
      </c>
      <c r="N266" s="287">
        <f t="shared" si="47"/>
        <v>367.452</v>
      </c>
      <c r="O266" s="287">
        <f t="shared" si="47"/>
        <v>315.84000000000003</v>
      </c>
      <c r="P266" s="287">
        <f t="shared" si="47"/>
        <v>364.31039999999996</v>
      </c>
      <c r="Q266" s="288">
        <f t="shared" si="47"/>
        <v>388.56887999999998</v>
      </c>
      <c r="R266" s="285">
        <f t="shared" si="42"/>
        <v>4459.35952</v>
      </c>
      <c r="S266" s="285">
        <f t="shared" si="48"/>
        <v>4466.18048</v>
      </c>
      <c r="T266" s="285">
        <f t="shared" si="48"/>
        <v>4069.0598399999999</v>
      </c>
      <c r="U266" s="700"/>
      <c r="V266" s="281"/>
    </row>
    <row r="267" spans="1:22" ht="15.75" thickBot="1">
      <c r="A267" s="271"/>
      <c r="B267" s="845" t="s">
        <v>315</v>
      </c>
      <c r="C267" s="846"/>
      <c r="D267" s="708"/>
      <c r="E267" s="289">
        <f t="shared" si="47"/>
        <v>0</v>
      </c>
      <c r="F267" s="290">
        <f t="shared" si="47"/>
        <v>0</v>
      </c>
      <c r="G267" s="291">
        <f t="shared" si="47"/>
        <v>0</v>
      </c>
      <c r="H267" s="291">
        <f t="shared" si="47"/>
        <v>0</v>
      </c>
      <c r="I267" s="291">
        <f t="shared" si="47"/>
        <v>0</v>
      </c>
      <c r="J267" s="291">
        <f t="shared" si="47"/>
        <v>0</v>
      </c>
      <c r="K267" s="291">
        <f t="shared" si="47"/>
        <v>0</v>
      </c>
      <c r="L267" s="291">
        <f t="shared" si="47"/>
        <v>0</v>
      </c>
      <c r="M267" s="291">
        <f t="shared" si="47"/>
        <v>0</v>
      </c>
      <c r="N267" s="291">
        <f t="shared" si="47"/>
        <v>0</v>
      </c>
      <c r="O267" s="291">
        <f t="shared" si="47"/>
        <v>0</v>
      </c>
      <c r="P267" s="291">
        <f t="shared" si="47"/>
        <v>0</v>
      </c>
      <c r="Q267" s="292">
        <f t="shared" si="47"/>
        <v>0</v>
      </c>
      <c r="R267" s="289">
        <f t="shared" si="42"/>
        <v>0</v>
      </c>
      <c r="S267" s="289">
        <f t="shared" si="48"/>
        <v>0</v>
      </c>
      <c r="T267" s="289">
        <f t="shared" si="48"/>
        <v>0</v>
      </c>
      <c r="U267" s="701"/>
      <c r="V267" s="281"/>
    </row>
    <row r="268" spans="1:22" ht="15" thickBot="1">
      <c r="A268" s="271"/>
      <c r="B268" s="281"/>
      <c r="C268" s="281"/>
      <c r="D268" s="281"/>
      <c r="E268" s="281"/>
      <c r="F268" s="281"/>
      <c r="G268" s="281"/>
      <c r="H268" s="281"/>
      <c r="I268" s="281"/>
      <c r="J268" s="281"/>
      <c r="K268" s="281"/>
      <c r="L268" s="281"/>
      <c r="M268" s="281"/>
      <c r="N268" s="281"/>
      <c r="O268" s="281"/>
      <c r="P268" s="281"/>
      <c r="Q268" s="281"/>
      <c r="R268" s="281"/>
      <c r="S268" s="281"/>
      <c r="T268" s="281"/>
      <c r="U268" s="281"/>
      <c r="V268" s="281"/>
    </row>
    <row r="269" spans="1:22" s="458" customFormat="1" ht="156.75" customHeight="1" thickBot="1">
      <c r="A269" s="47"/>
      <c r="B269" s="847" t="s">
        <v>355</v>
      </c>
      <c r="C269" s="848"/>
      <c r="D269" s="848"/>
      <c r="E269" s="849"/>
      <c r="F269" s="46"/>
      <c r="G269" s="40"/>
      <c r="H269" s="36"/>
      <c r="I269" s="36"/>
      <c r="J269" s="36"/>
      <c r="K269" s="36"/>
      <c r="L269" s="36"/>
      <c r="M269" s="36"/>
      <c r="N269" s="36"/>
      <c r="O269" s="36"/>
      <c r="P269" s="36"/>
      <c r="Q269" s="36"/>
      <c r="R269" s="36"/>
    </row>
    <row r="270" spans="1:22">
      <c r="V270" s="281"/>
    </row>
    <row r="271" spans="1:22" ht="63" customHeight="1">
      <c r="V271" s="281"/>
    </row>
    <row r="272" spans="1:22" ht="15">
      <c r="B272" s="674"/>
      <c r="C272" s="674"/>
      <c r="D272" s="228"/>
      <c r="E272" s="228"/>
      <c r="F272" s="281"/>
      <c r="G272" s="281"/>
      <c r="H272" s="281"/>
      <c r="I272" s="281"/>
      <c r="J272" s="281"/>
      <c r="K272" s="281"/>
      <c r="L272" s="281"/>
      <c r="M272" s="281"/>
      <c r="N272" s="281"/>
      <c r="O272" s="281"/>
      <c r="P272" s="281"/>
      <c r="Q272" s="281"/>
      <c r="R272" s="281"/>
      <c r="S272" s="281"/>
      <c r="T272" s="281"/>
      <c r="V272" s="281"/>
    </row>
    <row r="273" spans="1:22" ht="15.75" thickBot="1">
      <c r="B273" s="281"/>
      <c r="C273" s="281"/>
      <c r="D273" s="818" t="s">
        <v>277</v>
      </c>
      <c r="E273" s="818"/>
      <c r="F273" s="818"/>
      <c r="G273" s="818"/>
      <c r="H273" s="818"/>
      <c r="I273" s="818"/>
      <c r="J273" s="818"/>
      <c r="K273" s="818"/>
      <c r="L273" s="818"/>
      <c r="M273" s="818"/>
      <c r="N273" s="818"/>
      <c r="O273" s="818"/>
      <c r="P273" s="818"/>
      <c r="Q273" s="818"/>
      <c r="R273" s="228"/>
      <c r="S273" s="228"/>
      <c r="T273" s="281"/>
      <c r="V273" s="281"/>
    </row>
    <row r="274" spans="1:22" ht="15" customHeight="1" thickBot="1">
      <c r="B274" s="655">
        <v>1</v>
      </c>
      <c r="C274" s="655"/>
      <c r="D274" s="819" t="s">
        <v>9</v>
      </c>
      <c r="E274" s="820"/>
      <c r="F274" s="820"/>
      <c r="G274" s="820"/>
      <c r="H274" s="820"/>
      <c r="I274" s="820"/>
      <c r="J274" s="820"/>
      <c r="K274" s="820"/>
      <c r="L274" s="820"/>
      <c r="M274" s="820"/>
      <c r="N274" s="820"/>
      <c r="O274" s="820"/>
      <c r="P274" s="820"/>
      <c r="Q274" s="821"/>
      <c r="R274" s="274">
        <v>16</v>
      </c>
      <c r="S274" s="274">
        <v>17</v>
      </c>
      <c r="T274" s="281"/>
      <c r="V274" s="281"/>
    </row>
    <row r="275" spans="1:22" ht="15" customHeight="1" thickBot="1">
      <c r="B275" s="655" t="s">
        <v>140</v>
      </c>
      <c r="C275" s="655"/>
      <c r="D275" s="274">
        <v>2</v>
      </c>
      <c r="E275" s="274">
        <v>3</v>
      </c>
      <c r="F275" s="274">
        <v>4</v>
      </c>
      <c r="G275" s="274">
        <v>5</v>
      </c>
      <c r="H275" s="274">
        <v>6</v>
      </c>
      <c r="I275" s="274">
        <v>7</v>
      </c>
      <c r="J275" s="274">
        <v>8</v>
      </c>
      <c r="K275" s="274">
        <v>9</v>
      </c>
      <c r="L275" s="274">
        <v>10</v>
      </c>
      <c r="M275" s="274">
        <v>11</v>
      </c>
      <c r="N275" s="274">
        <v>12</v>
      </c>
      <c r="O275" s="274">
        <v>13</v>
      </c>
      <c r="P275" s="274">
        <v>14</v>
      </c>
      <c r="Q275" s="274">
        <v>15</v>
      </c>
      <c r="R275" s="676" t="s">
        <v>12</v>
      </c>
      <c r="S275" s="676" t="s">
        <v>13</v>
      </c>
      <c r="T275" s="281"/>
      <c r="V275" s="281"/>
    </row>
    <row r="276" spans="1:22" ht="16.5" customHeight="1" thickBot="1">
      <c r="B276" s="655"/>
      <c r="C276" s="655"/>
      <c r="D276" s="279" t="s">
        <v>11</v>
      </c>
      <c r="E276" s="278" t="s">
        <v>14</v>
      </c>
      <c r="F276" s="278" t="s">
        <v>15</v>
      </c>
      <c r="G276" s="278" t="s">
        <v>16</v>
      </c>
      <c r="H276" s="278" t="s">
        <v>17</v>
      </c>
      <c r="I276" s="278" t="s">
        <v>18</v>
      </c>
      <c r="J276" s="278" t="s">
        <v>112</v>
      </c>
      <c r="K276" s="278" t="s">
        <v>113</v>
      </c>
      <c r="L276" s="278" t="s">
        <v>114</v>
      </c>
      <c r="M276" s="278" t="s">
        <v>22</v>
      </c>
      <c r="N276" s="278" t="s">
        <v>23</v>
      </c>
      <c r="O276" s="278" t="s">
        <v>24</v>
      </c>
      <c r="P276" s="278" t="s">
        <v>25</v>
      </c>
      <c r="Q276" s="276" t="s">
        <v>26</v>
      </c>
      <c r="R276" s="676"/>
      <c r="S276" s="676"/>
      <c r="T276" s="281"/>
      <c r="V276" s="281"/>
    </row>
    <row r="277" spans="1:22">
      <c r="B277" s="822" t="s">
        <v>278</v>
      </c>
      <c r="C277" s="685"/>
      <c r="D277" s="239"/>
      <c r="E277" s="239"/>
      <c r="F277" s="122"/>
      <c r="G277" s="122"/>
      <c r="H277" s="122"/>
      <c r="I277" s="122"/>
      <c r="J277" s="122"/>
      <c r="K277" s="122"/>
      <c r="L277" s="122"/>
      <c r="M277" s="122"/>
      <c r="N277" s="122"/>
      <c r="O277" s="122"/>
      <c r="P277" s="123"/>
      <c r="Q277" s="120">
        <f>SUM(E277:P277)</f>
        <v>0</v>
      </c>
      <c r="R277" s="120"/>
      <c r="S277" s="240"/>
      <c r="T277" s="281"/>
      <c r="V277" s="281"/>
    </row>
    <row r="278" spans="1:22" ht="16.5" customHeight="1">
      <c r="B278" s="726" t="s">
        <v>279</v>
      </c>
      <c r="C278" s="692"/>
      <c r="D278" s="143"/>
      <c r="E278" s="143"/>
      <c r="F278" s="277"/>
      <c r="G278" s="277"/>
      <c r="H278" s="277"/>
      <c r="I278" s="277"/>
      <c r="J278" s="277"/>
      <c r="K278" s="277"/>
      <c r="L278" s="277"/>
      <c r="M278" s="277"/>
      <c r="N278" s="277"/>
      <c r="O278" s="277"/>
      <c r="P278" s="127"/>
      <c r="Q278" s="124">
        <f t="shared" ref="Q278:Q281" si="49">SUM(E278:P278)</f>
        <v>0</v>
      </c>
      <c r="R278" s="124"/>
      <c r="S278" s="159"/>
      <c r="T278" s="281"/>
      <c r="V278" s="281"/>
    </row>
    <row r="279" spans="1:22">
      <c r="B279" s="726" t="s">
        <v>280</v>
      </c>
      <c r="C279" s="692"/>
      <c r="D279" s="143"/>
      <c r="E279" s="143"/>
      <c r="F279" s="277"/>
      <c r="G279" s="277"/>
      <c r="H279" s="277"/>
      <c r="I279" s="277"/>
      <c r="J279" s="277"/>
      <c r="K279" s="277"/>
      <c r="L279" s="277"/>
      <c r="M279" s="277"/>
      <c r="N279" s="277"/>
      <c r="O279" s="277"/>
      <c r="P279" s="127"/>
      <c r="Q279" s="124">
        <f t="shared" si="49"/>
        <v>0</v>
      </c>
      <c r="R279" s="124"/>
      <c r="S279" s="159"/>
      <c r="T279" s="281"/>
    </row>
    <row r="280" spans="1:22" ht="15" thickBot="1">
      <c r="B280" s="814" t="s">
        <v>281</v>
      </c>
      <c r="C280" s="815"/>
      <c r="D280" s="145"/>
      <c r="E280" s="145"/>
      <c r="F280" s="130"/>
      <c r="G280" s="130"/>
      <c r="H280" s="130"/>
      <c r="I280" s="130"/>
      <c r="J280" s="130"/>
      <c r="K280" s="130"/>
      <c r="L280" s="130"/>
      <c r="M280" s="130"/>
      <c r="N280" s="130"/>
      <c r="O280" s="130"/>
      <c r="P280" s="131"/>
      <c r="Q280" s="128">
        <f t="shared" si="49"/>
        <v>0</v>
      </c>
      <c r="R280" s="128"/>
      <c r="S280" s="229"/>
      <c r="T280" s="281"/>
    </row>
    <row r="281" spans="1:22" ht="15.75" thickBot="1">
      <c r="B281" s="816" t="s">
        <v>282</v>
      </c>
      <c r="C281" s="817"/>
      <c r="D281" s="250">
        <f>SUM(D278:D280)</f>
        <v>0</v>
      </c>
      <c r="E281" s="250">
        <f t="shared" ref="E281:P281" si="50">SUM(E278:E280)</f>
        <v>0</v>
      </c>
      <c r="F281" s="251">
        <f t="shared" si="50"/>
        <v>0</v>
      </c>
      <c r="G281" s="251">
        <f t="shared" si="50"/>
        <v>0</v>
      </c>
      <c r="H281" s="251">
        <f t="shared" si="50"/>
        <v>0</v>
      </c>
      <c r="I281" s="251">
        <f t="shared" si="50"/>
        <v>0</v>
      </c>
      <c r="J281" s="251">
        <f t="shared" si="50"/>
        <v>0</v>
      </c>
      <c r="K281" s="251">
        <f t="shared" si="50"/>
        <v>0</v>
      </c>
      <c r="L281" s="251">
        <f t="shared" si="50"/>
        <v>0</v>
      </c>
      <c r="M281" s="251">
        <f t="shared" si="50"/>
        <v>0</v>
      </c>
      <c r="N281" s="251">
        <f t="shared" si="50"/>
        <v>0</v>
      </c>
      <c r="O281" s="251">
        <f t="shared" si="50"/>
        <v>0</v>
      </c>
      <c r="P281" s="252">
        <f t="shared" si="50"/>
        <v>0</v>
      </c>
      <c r="Q281" s="249">
        <f t="shared" si="49"/>
        <v>0</v>
      </c>
      <c r="R281" s="249">
        <f>SUM(R278:R280)</f>
        <v>0</v>
      </c>
      <c r="S281" s="280">
        <f>SUM(S278:S280)</f>
        <v>0</v>
      </c>
      <c r="T281" s="281"/>
    </row>
    <row r="282" spans="1:22">
      <c r="B282" s="281"/>
      <c r="C282" s="281"/>
      <c r="D282" s="281"/>
      <c r="E282" s="281"/>
      <c r="F282" s="281"/>
      <c r="G282" s="281"/>
      <c r="H282" s="281"/>
      <c r="I282" s="281"/>
      <c r="J282" s="281"/>
      <c r="K282" s="281"/>
      <c r="L282" s="281"/>
      <c r="M282" s="281"/>
      <c r="N282" s="281"/>
      <c r="O282" s="281"/>
      <c r="P282" s="281"/>
      <c r="Q282" s="281"/>
      <c r="R282" s="281"/>
      <c r="S282" s="281"/>
      <c r="T282" s="281"/>
      <c r="U282" s="36"/>
    </row>
    <row r="284" spans="1:22" ht="139.5" customHeight="1">
      <c r="B284" s="370" t="s">
        <v>332</v>
      </c>
      <c r="C284" s="368"/>
      <c r="D284" s="368"/>
      <c r="E284" s="230"/>
      <c r="F284" s="230"/>
    </row>
    <row r="285" spans="1:22" s="275" customFormat="1" ht="66" customHeight="1" thickBot="1">
      <c r="A285" s="281"/>
      <c r="B285" s="368"/>
      <c r="C285" s="368"/>
      <c r="D285" s="368"/>
      <c r="E285" s="367"/>
      <c r="F285" s="367"/>
      <c r="G285" s="366"/>
      <c r="H285" s="281"/>
      <c r="I285"/>
      <c r="J285" s="281"/>
      <c r="K285" s="281"/>
      <c r="L285" s="281"/>
      <c r="M285" s="281"/>
      <c r="N285" s="281"/>
      <c r="O285" s="281"/>
      <c r="P285" s="281"/>
      <c r="Q285" s="281"/>
      <c r="R285" s="281"/>
      <c r="S285" s="281"/>
      <c r="T285" s="281"/>
      <c r="U285" s="44"/>
    </row>
    <row r="288" spans="1:22" ht="42" customHeight="1"/>
    <row r="289" spans="1:39" ht="49.5" customHeight="1"/>
    <row r="291" spans="1:39" ht="15.75" customHeight="1"/>
    <row r="292" spans="1:39" s="47" customFormat="1" ht="24.75" customHeight="1">
      <c r="A292"/>
      <c r="B292"/>
      <c r="C292"/>
      <c r="D292"/>
      <c r="E292"/>
      <c r="F292"/>
      <c r="G292"/>
      <c r="H292"/>
      <c r="I292"/>
      <c r="J292"/>
      <c r="K292"/>
      <c r="L292"/>
      <c r="M292"/>
      <c r="N292"/>
      <c r="O292"/>
      <c r="P292"/>
      <c r="Q292"/>
      <c r="R292"/>
      <c r="S292"/>
      <c r="T292"/>
      <c r="U292"/>
      <c r="V292" s="36"/>
      <c r="W292" s="36"/>
      <c r="X292" s="36"/>
      <c r="Y292" s="36"/>
      <c r="Z292" s="36"/>
      <c r="AA292" s="36"/>
      <c r="AB292" s="36"/>
      <c r="AC292" s="36"/>
      <c r="AD292" s="36"/>
      <c r="AE292" s="36"/>
      <c r="AF292" s="36"/>
      <c r="AG292" s="36"/>
      <c r="AH292" s="36"/>
      <c r="AI292" s="36"/>
      <c r="AJ292" s="36"/>
      <c r="AK292" s="36"/>
      <c r="AL292" s="36"/>
      <c r="AM292" s="36"/>
    </row>
    <row r="293" spans="1:39" ht="15.75" customHeight="1"/>
    <row r="305" spans="1:60">
      <c r="U305" s="36"/>
    </row>
    <row r="315" spans="1:60" s="47" customFormat="1" ht="266.25" customHeight="1">
      <c r="A315"/>
      <c r="B315"/>
      <c r="C315"/>
      <c r="D315"/>
      <c r="E315"/>
      <c r="F315"/>
      <c r="G315"/>
      <c r="H315"/>
      <c r="I315"/>
      <c r="J315"/>
      <c r="K315"/>
      <c r="L315"/>
      <c r="M315"/>
      <c r="N315"/>
      <c r="O315"/>
      <c r="P315"/>
      <c r="Q315"/>
      <c r="R315"/>
      <c r="S315"/>
      <c r="T315"/>
      <c r="U315"/>
      <c r="V315" s="36"/>
      <c r="W315" s="36"/>
      <c r="X315" s="36"/>
      <c r="Y315" s="36"/>
      <c r="Z315" s="36"/>
      <c r="AA315" s="36"/>
      <c r="AB315" s="36"/>
      <c r="AC315" s="36"/>
      <c r="AD315" s="36"/>
      <c r="AE315" s="36"/>
      <c r="AF315" s="36"/>
      <c r="AG315" s="36"/>
      <c r="AH315" s="36"/>
      <c r="AI315" s="36"/>
      <c r="AJ315" s="36"/>
      <c r="AK315" s="36"/>
      <c r="AL315" s="36"/>
      <c r="AM315" s="36"/>
      <c r="AN315" s="36"/>
      <c r="AO315" s="36"/>
      <c r="AP315" s="36"/>
      <c r="AQ315" s="36"/>
      <c r="AR315" s="36"/>
      <c r="AS315" s="36"/>
      <c r="AT315" s="36"/>
      <c r="AU315" s="36"/>
      <c r="AV315" s="36"/>
      <c r="AW315" s="36"/>
      <c r="AX315" s="36"/>
      <c r="AY315" s="36"/>
      <c r="AZ315" s="36"/>
      <c r="BA315" s="36"/>
      <c r="BB315" s="36"/>
      <c r="BC315" s="36"/>
      <c r="BD315" s="36"/>
      <c r="BE315" s="36"/>
      <c r="BF315" s="36"/>
      <c r="BG315" s="36"/>
      <c r="BH315" s="36"/>
    </row>
    <row r="334" ht="72.75" customHeight="1"/>
  </sheetData>
  <mergeCells count="151">
    <mergeCell ref="M136:M137"/>
    <mergeCell ref="Q136:Q137"/>
    <mergeCell ref="R136:R137"/>
    <mergeCell ref="S75:S76"/>
    <mergeCell ref="A77:A81"/>
    <mergeCell ref="S77:S124"/>
    <mergeCell ref="A82:A85"/>
    <mergeCell ref="A87:A90"/>
    <mergeCell ref="A91:A98"/>
    <mergeCell ref="A99:A104"/>
    <mergeCell ref="A105:A111"/>
    <mergeCell ref="A112:A114"/>
    <mergeCell ref="A115:A120"/>
    <mergeCell ref="A121:A124"/>
    <mergeCell ref="S7:S8"/>
    <mergeCell ref="T7:T8"/>
    <mergeCell ref="A9:A12"/>
    <mergeCell ref="Q9:Q12"/>
    <mergeCell ref="T9:T49"/>
    <mergeCell ref="A13:A16"/>
    <mergeCell ref="Q13:Q16"/>
    <mergeCell ref="A17:A20"/>
    <mergeCell ref="Q17:Q20"/>
    <mergeCell ref="Q7:Q8"/>
    <mergeCell ref="A21:A24"/>
    <mergeCell ref="Q21:Q24"/>
    <mergeCell ref="A25:A28"/>
    <mergeCell ref="Q25:Q28"/>
    <mergeCell ref="A29:A32"/>
    <mergeCell ref="Q29:Q32"/>
    <mergeCell ref="A33:A36"/>
    <mergeCell ref="Q33:Q36"/>
    <mergeCell ref="A37:A40"/>
    <mergeCell ref="Q37:Q40"/>
    <mergeCell ref="A41:A44"/>
    <mergeCell ref="Q41:Q44"/>
    <mergeCell ref="A45:B45"/>
    <mergeCell ref="Q45:Q49"/>
    <mergeCell ref="A160:A161"/>
    <mergeCell ref="B160:B161"/>
    <mergeCell ref="P160:P161"/>
    <mergeCell ref="E207:R207"/>
    <mergeCell ref="B208:D208"/>
    <mergeCell ref="F208:Q208"/>
    <mergeCell ref="B209:D210"/>
    <mergeCell ref="E209:E210"/>
    <mergeCell ref="C5:P5"/>
    <mergeCell ref="A6:B6"/>
    <mergeCell ref="D6:O6"/>
    <mergeCell ref="A7:B8"/>
    <mergeCell ref="C7:C8"/>
    <mergeCell ref="R7:R8"/>
    <mergeCell ref="A46:B46"/>
    <mergeCell ref="A47:B47"/>
    <mergeCell ref="A48:B48"/>
    <mergeCell ref="A49:B49"/>
    <mergeCell ref="Q75:Q76"/>
    <mergeCell ref="R75:R76"/>
    <mergeCell ref="Q132:Q133"/>
    <mergeCell ref="R132:R133"/>
    <mergeCell ref="A135:A143"/>
    <mergeCell ref="C136:C137"/>
    <mergeCell ref="B149:E149"/>
    <mergeCell ref="B150:E150"/>
    <mergeCell ref="C73:P73"/>
    <mergeCell ref="A74:B74"/>
    <mergeCell ref="D74:P74"/>
    <mergeCell ref="A75:B76"/>
    <mergeCell ref="C75:C76"/>
    <mergeCell ref="C130:P130"/>
    <mergeCell ref="A131:B131"/>
    <mergeCell ref="D131:P131"/>
    <mergeCell ref="A132:B133"/>
    <mergeCell ref="C132:C133"/>
    <mergeCell ref="N136:N137"/>
    <mergeCell ref="O136:O137"/>
    <mergeCell ref="P136:P137"/>
    <mergeCell ref="D136:D137"/>
    <mergeCell ref="E136:E137"/>
    <mergeCell ref="F136:F137"/>
    <mergeCell ref="G136:G137"/>
    <mergeCell ref="H136:H137"/>
    <mergeCell ref="I136:I137"/>
    <mergeCell ref="J136:J137"/>
    <mergeCell ref="K136:K137"/>
    <mergeCell ref="L136:L137"/>
    <mergeCell ref="E234:R234"/>
    <mergeCell ref="B235:D235"/>
    <mergeCell ref="F235:R235"/>
    <mergeCell ref="B236:D237"/>
    <mergeCell ref="E236:E237"/>
    <mergeCell ref="S236:S237"/>
    <mergeCell ref="B231:C231"/>
    <mergeCell ref="B151:E151"/>
    <mergeCell ref="B152:E152"/>
    <mergeCell ref="B153:E153"/>
    <mergeCell ref="B154:E154"/>
    <mergeCell ref="B228:E228"/>
    <mergeCell ref="Q160:Q161"/>
    <mergeCell ref="R160:R161"/>
    <mergeCell ref="R162:R198"/>
    <mergeCell ref="B201:E201"/>
    <mergeCell ref="B158:O158"/>
    <mergeCell ref="C159:O159"/>
    <mergeCell ref="T209:T210"/>
    <mergeCell ref="U209:U210"/>
    <mergeCell ref="B211:D211"/>
    <mergeCell ref="B212:D212"/>
    <mergeCell ref="B213:B223"/>
    <mergeCell ref="C213:C214"/>
    <mergeCell ref="C222:D222"/>
    <mergeCell ref="C223:D223"/>
    <mergeCell ref="B224:D224"/>
    <mergeCell ref="C215:D215"/>
    <mergeCell ref="C216:D216"/>
    <mergeCell ref="C217:D217"/>
    <mergeCell ref="C218:D218"/>
    <mergeCell ref="C219:D219"/>
    <mergeCell ref="C220:D220"/>
    <mergeCell ref="C221:D221"/>
    <mergeCell ref="S209:S210"/>
    <mergeCell ref="S275:S276"/>
    <mergeCell ref="B277:C277"/>
    <mergeCell ref="B278:C278"/>
    <mergeCell ref="U236:U237"/>
    <mergeCell ref="B238:B249"/>
    <mergeCell ref="C238:C240"/>
    <mergeCell ref="U238:U267"/>
    <mergeCell ref="C241:C243"/>
    <mergeCell ref="C244:C246"/>
    <mergeCell ref="C247:C249"/>
    <mergeCell ref="B250:B258"/>
    <mergeCell ref="C250:C252"/>
    <mergeCell ref="C253:C255"/>
    <mergeCell ref="C256:C258"/>
    <mergeCell ref="B259:C261"/>
    <mergeCell ref="B262:C264"/>
    <mergeCell ref="B265:D265"/>
    <mergeCell ref="B266:D266"/>
    <mergeCell ref="B267:D267"/>
    <mergeCell ref="T236:T237"/>
    <mergeCell ref="B269:E269"/>
    <mergeCell ref="B279:C279"/>
    <mergeCell ref="B280:C280"/>
    <mergeCell ref="B281:C281"/>
    <mergeCell ref="B272:C272"/>
    <mergeCell ref="D273:Q273"/>
    <mergeCell ref="B274:C274"/>
    <mergeCell ref="D274:Q274"/>
    <mergeCell ref="B275:C276"/>
    <mergeCell ref="R275:R276"/>
  </mergeCells>
  <pageMargins left="0.25" right="0.25" top="0.75" bottom="0.75" header="0.3" footer="0.3"/>
  <pageSetup paperSize="9" scale="38" fitToHeight="0" orientation="landscape" r:id="rId1"/>
  <ignoredErrors>
    <ignoredError sqref="E141:E142 C142:D142 F141:F142 G141:G142 H141:H142 I141:I142 J141:J142 K141:K142 L141:L142 M141:M142 N141:N142 O141:O142 P134:P136 P138:P140 P143 P20:P32 P9:P16 P33:P36 P37:P39 P40:P44 P17:P19 O164:O165 O167:O169 O174:O175 O183 R141:R142 Q141:Q142 O172 P100:P103 P91:P97 P87:P89 P82:P84 P77:P80 J104:O104 Q104:R104 D104:H104 P105:P107 P109:P110 P112:P113 P116 P119 C141:D141 O163 O181 O185 O194 O196 R254:R258 O177:O178" formulaRange="1"/>
    <ignoredError sqref="P141:P142 P122:P124 P98 P90 P85:P86 P81 P104 P108 P111 P114 P117 P120:P121 R224 R259:R267" formula="1"/>
    <ignoredError sqref="P99" formula="1" formulaRange="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Uvod-tekstualni dio</vt:lpstr>
      <vt:lpstr>Zbirno</vt:lpstr>
      <vt:lpstr>Pojedinacno energenti</vt:lpstr>
      <vt:lpstr>Zbirno!Print_Area</vt:lpstr>
    </vt:vector>
  </TitlesOfParts>
  <Company>fmeri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pme</dc:creator>
  <cp:lastModifiedBy>Amela Vrače</cp:lastModifiedBy>
  <cp:lastPrinted>2026-05-05T12:10:27Z</cp:lastPrinted>
  <dcterms:created xsi:type="dcterms:W3CDTF">2002-09-25T07:26:04Z</dcterms:created>
  <dcterms:modified xsi:type="dcterms:W3CDTF">2026-05-05T12:12:47Z</dcterms:modified>
</cp:coreProperties>
</file>